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bajnaidavid/Documents/Research/P20 [OH] OH Experiments/OH data/"/>
    </mc:Choice>
  </mc:AlternateContent>
  <xr:revisionPtr revIDLastSave="0" documentId="13_ncr:1_{604B743E-6CA4-FB4E-A2BB-79C50ED8ABD1}" xr6:coauthVersionLast="47" xr6:coauthVersionMax="47" xr10:uidLastSave="{00000000-0000-0000-0000-000000000000}"/>
  <bookViews>
    <workbookView xWindow="0" yWindow="500" windowWidth="28800" windowHeight="16320" activeTab="3" xr2:uid="{3440C741-DAE4-8741-BAB1-43338F2CC5C0}"/>
  </bookViews>
  <sheets>
    <sheet name="2020-09-22" sheetId="1" r:id="rId1"/>
    <sheet name="2020-10-08" sheetId="6" r:id="rId2"/>
    <sheet name="2021-08-11" sheetId="9" r:id="rId3"/>
    <sheet name="Summary" sheetId="7" r:id="rId4"/>
  </sheets>
  <definedNames>
    <definedName name="_xlnm._FilterDatabase" localSheetId="0" hidden="1">'2020-09-22'!$A$1:$F$37</definedName>
    <definedName name="_xlnm._FilterDatabase" localSheetId="1" hidden="1">'2020-10-08'!$A$1:$F$19</definedName>
    <definedName name="_xlnm._FilterDatabase" localSheetId="2" hidden="1">'2021-08-11'!$A$1:$F$28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7" l="1"/>
  <c r="F29" i="7"/>
  <c r="E30" i="7"/>
  <c r="E29" i="7"/>
  <c r="B34" i="9"/>
  <c r="B33" i="9"/>
  <c r="B43" i="1"/>
  <c r="B42" i="1"/>
  <c r="B25" i="6"/>
  <c r="B24" i="6"/>
  <c r="E34" i="9" l="1"/>
  <c r="E33" i="9"/>
  <c r="E43" i="1"/>
  <c r="E42" i="1"/>
  <c r="E13" i="9" l="1"/>
  <c r="E17" i="9"/>
  <c r="E21" i="9"/>
  <c r="E25" i="9"/>
  <c r="E3" i="9"/>
  <c r="E7" i="9"/>
  <c r="E18" i="9"/>
  <c r="E26" i="9"/>
  <c r="E8" i="9"/>
  <c r="E15" i="9"/>
  <c r="E23" i="9"/>
  <c r="E5" i="9"/>
  <c r="E12" i="9"/>
  <c r="E16" i="9"/>
  <c r="E20" i="9"/>
  <c r="E24" i="9"/>
  <c r="E28" i="9"/>
  <c r="E6" i="9"/>
  <c r="E10" i="9"/>
  <c r="E14" i="9"/>
  <c r="E22" i="9"/>
  <c r="E4" i="9"/>
  <c r="E11" i="9"/>
  <c r="E19" i="9"/>
  <c r="E27" i="9"/>
  <c r="E9" i="9"/>
  <c r="E2" i="9"/>
  <c r="E4" i="1"/>
  <c r="E8" i="1"/>
  <c r="E12" i="1"/>
  <c r="E16" i="1"/>
  <c r="E20" i="1"/>
  <c r="E24" i="1"/>
  <c r="E28" i="1"/>
  <c r="E32" i="1"/>
  <c r="E36" i="1"/>
  <c r="E7" i="1"/>
  <c r="E19" i="1"/>
  <c r="E27" i="1"/>
  <c r="E35" i="1"/>
  <c r="E5" i="1"/>
  <c r="E9" i="1"/>
  <c r="E13" i="1"/>
  <c r="E17" i="1"/>
  <c r="E21" i="1"/>
  <c r="E25" i="1"/>
  <c r="E29" i="1"/>
  <c r="E33" i="1"/>
  <c r="E37" i="1"/>
  <c r="E3" i="1"/>
  <c r="E15" i="1"/>
  <c r="E23" i="1"/>
  <c r="E6" i="1"/>
  <c r="E10" i="1"/>
  <c r="E14" i="1"/>
  <c r="E18" i="1"/>
  <c r="E22" i="1"/>
  <c r="E26" i="1"/>
  <c r="E30" i="1"/>
  <c r="E34" i="1"/>
  <c r="E2" i="1"/>
  <c r="E11" i="1"/>
  <c r="E31" i="1"/>
  <c r="E24" i="6" l="1"/>
  <c r="E25" i="6"/>
  <c r="E3" i="6" l="1"/>
  <c r="E5" i="6"/>
  <c r="E7" i="6"/>
  <c r="E9" i="6"/>
  <c r="E11" i="6"/>
  <c r="E13" i="6"/>
  <c r="E17" i="6"/>
  <c r="E8" i="6"/>
  <c r="E12" i="6"/>
  <c r="E16" i="6"/>
  <c r="E19" i="6"/>
  <c r="E2" i="6"/>
  <c r="E4" i="6"/>
  <c r="E6" i="6"/>
  <c r="E10" i="6"/>
  <c r="E14" i="6"/>
  <c r="E18" i="6"/>
  <c r="E15" i="6"/>
</calcChain>
</file>

<file path=xl/sharedStrings.xml><?xml version="1.0" encoding="utf-8"?>
<sst xmlns="http://schemas.openxmlformats.org/spreadsheetml/2006/main" count="422" uniqueCount="183">
  <si>
    <t>2020/09/22 11:39:08</t>
  </si>
  <si>
    <t>2020/09/22 12:12:56</t>
  </si>
  <si>
    <t>2020/09/22 12:42:51</t>
  </si>
  <si>
    <t>2020/09/22 13:17:04</t>
  </si>
  <si>
    <t>2020/09/22 13:50:43</t>
  </si>
  <si>
    <t>2020/09/22 14:20:11</t>
  </si>
  <si>
    <t>2020/09/22 14:55:23</t>
  </si>
  <si>
    <t>2020/09/22 15:30:01</t>
  </si>
  <si>
    <t>2020/09/22 16:00:05</t>
  </si>
  <si>
    <t>2020/09/22 16:35:02</t>
  </si>
  <si>
    <t>2020/09/22 17:08:46</t>
  </si>
  <si>
    <t>2020/09/22 17:39:35</t>
  </si>
  <si>
    <t>2020/09/22 18:13:52</t>
  </si>
  <si>
    <t>2020/09/22 18:48:31</t>
  </si>
  <si>
    <t>2020/09/22 19:18:34</t>
  </si>
  <si>
    <t>2020/09/22 19:53:06</t>
  </si>
  <si>
    <t>2020/09/22 20:27:31</t>
  </si>
  <si>
    <t>2020/09/22 20:58:10</t>
  </si>
  <si>
    <t>2020/09/22 21:32:33</t>
  </si>
  <si>
    <t>2020/09/22 22:07:50</t>
  </si>
  <si>
    <t>2020/09/22 22:39:16</t>
  </si>
  <si>
    <t>2020/09/22 23:13:44</t>
  </si>
  <si>
    <t>2020/09/22 23:47:42</t>
  </si>
  <si>
    <t>2020/09/23 00:18:41</t>
  </si>
  <si>
    <t>2020/09/23 00:52:33</t>
  </si>
  <si>
    <t>2020/09/23 01:27:04</t>
  </si>
  <si>
    <t>2020/09/23 01:57:04</t>
  </si>
  <si>
    <t>2020/09/23 02:32:07</t>
  </si>
  <si>
    <t>2020/09/23 03:09:36</t>
  </si>
  <si>
    <t>2020/09/23 03:41:06</t>
  </si>
  <si>
    <t>2020/09/23 04:16:29</t>
  </si>
  <si>
    <t>2020/09/23 04:51:49</t>
  </si>
  <si>
    <t>2020/09/23 05:22:19</t>
  </si>
  <si>
    <t>2020/09/23 05:56:16</t>
  </si>
  <si>
    <t>2020/09/23 06:33:00</t>
  </si>
  <si>
    <t>2020/09/23 07:07:40</t>
  </si>
  <si>
    <t>NEEM</t>
  </si>
  <si>
    <t>Pitztal</t>
  </si>
  <si>
    <t>BW</t>
  </si>
  <si>
    <t>Row Labels</t>
  </si>
  <si>
    <t>Sample</t>
  </si>
  <si>
    <t>Information</t>
  </si>
  <si>
    <t>MP: Sample Pressure -3.00 mBar;DI: Sample Pressure 30.00 mBar;PC (63402);Background: 2.90 mV,2.26 mV,3.75 mV (Administrator);PressAdj: L: 7890.1  R: 7874.2 ( Manual Adjustment ); mBar l 139.3   l_p 18.0% ; mBar r 107.3   r_p 82.4%</t>
  </si>
  <si>
    <t>PC (63402);Background: BGD 2020/Sep/22 11:10 - ,2.90 mV,2.26 mV,3.75 mV (Administrator);PressAdj: L: 8002.6  R: 8000.9 ( Manual Adjustment ); mBar l 140.9   l_p 16.2% ; mBar r 108.8   r_p 79.9% ;Interfering Mass 16 on Channel 1: 731.06 mV;Interfering Mass</t>
  </si>
  <si>
    <t>PC (63402);Background: BGD 2020/Sep/22 11:10 - ,2.90 mV,2.26 mV,3.75 mV (Administrator);PressAdj: L: 8007.1  R: 7996.8 ( Manual Adjustment ); mBar l 141.3   l_p 14.4% ; mBar r 109.0   r_p 77.9%</t>
  </si>
  <si>
    <t>MP: Sample Pressure 0.15 mBar;DI: Sample Pressure 29.31 mBar;PC (63402);Background: BGD 2020/Sep/22 11:10 - ,2.90 mV,2.26 mV,3.75 mV (Administrator);PressAdj: L: 8019.6  R: 7988.4 ( Manual Adjustment ); mBar l 140.8   l_p 17.4% ; mBar r 108.8   r_p 76.2%</t>
  </si>
  <si>
    <t>PC (63399);Background: BGD 2020/Sep/22 11:10 - ,2.90 mV,2.26 mV,3.75 mV (Administrator);PressAdj: L: 7997.3  R: 8016.3 ( Manual Adjustment ); mBar l 140.6   l_p 15.9% ; mBar r 109.4   r_p 74.4% ;Interfering Mass 16 on Channel 1: 732.08 mV;Interfering Mass</t>
  </si>
  <si>
    <t>PC (63399);Background: BGD 2020/Sep/22 11:10 - ,2.90 mV,2.26 mV,3.75 mV (Administrator);PressAdj: L: 7993.3  R: 8022.3 ( Manual Adjustment ); mBar l 140.7   l_p 14.1% ; mBar r 109.6   r_p 72.7%</t>
  </si>
  <si>
    <t>MP: Sample Pressure -3.00 mBar;DI: Sample Pressure 29.23 mBar;PC (63402);Background: BGD 2020/Sep/22 11:10 - ,2.90 mV,2.26 mV,3.75 mV (Administrator);PressAdj: L: 7967.7  R: 7987.4 ( Manual Adjustment ); mBar l 140.3   l_p 17.4% ; mBar r 109.2   r_p 71.2%</t>
  </si>
  <si>
    <t>PC (63404);Background: BGD 2020/Sep/22 11:10 - ,2.90 mV,2.26 mV,3.75 mV (Administrator);PressAdj: L: 7963.7  R: 7981.4 ( Manual Adjustment ); mBar l 140.1   l_p 15.8% ; mBar r 109.0   r_p 69.8% ;Interfering Mass 16 on Channel 1: 729.90 mV;Interfering Mass</t>
  </si>
  <si>
    <t>PC (63402);Background: BGD 2020/Sep/22 11:10 - ,2.90 mV,2.26 mV,3.75 mV (Administrator);PressAdj: L: 8013.5  R: 8012.6 ( Manual Adjustment ); mBar l 141.0   l_p 13.9% ; mBar r 109.6   r_p 67.8%</t>
  </si>
  <si>
    <t>MP: Sample Pressure -3.00 mBar;DI: Sample Pressure 29.91 mBar;PC (63402);Background: BGD 2020/Sep/22 11:10 - ,2.90 mV,2.26 mV,3.75 mV (Administrator);PressAdj: L: 7914.4  R: 7907.5 ( Manual Adjustment ); mBar l 141.4   l_p 17.8% ; mBar r 108.5   r_p 66.9%</t>
  </si>
  <si>
    <t>PC (63402);Background: BGD 2020/Sep/22 11:10 - ,2.90 mV,2.26 mV,3.75 mV (Administrator);PressAdj: L: 8003.9  R: 7985.0 ( Manual Adjustment ); mBar l 142.5   l_p 16.1% ; mBar r 109.4   r_p 64.9% ;Interfering Mass 16 on Channel 1: 734.27 mV;Interfering Mass</t>
  </si>
  <si>
    <t>PC (63402);Background: BGD 2020/Sep/22 11:10 - ,2.90 mV,2.26 mV,3.75 mV (Administrator);PressAdj: L: 8014.1  R: 8001.5 ( Manual Adjustment ); mBar l 142.7   l_p 14.2% ; mBar r 109.6   r_p 63.1%</t>
  </si>
  <si>
    <t>MP: Sample Pressure -3.00 mBar;DI: Sample Pressure 29.31 mBar;PC (63402);Background: BGD 2020/Sep/22 11:10 - ,2.90 mV,2.26 mV,3.75 mV (Administrator);PressAdj: L: 7988.7  R: 7983.5 ( Manual Adjustment ); mBar l 141.2   l_p 17.5% ; mBar r 109.2   r_p 61.7%</t>
  </si>
  <si>
    <t>PC (63402);Background: BGD 2020/Sep/22 11:10 - ,2.90 mV,2.26 mV,3.75 mV (Administrator);PressAdj: L: 7925.3  R: 7939.0 ( Manual Adjustment ); mBar l 140.4   l_p 16.1% ; mBar r 109.0   r_p 60.4% ;Interfering Mass 16 on Channel 1: 730.13 mV;Interfering Mass</t>
  </si>
  <si>
    <t>PC (63402);Background: BGD 2020/Sep/22 11:10 - ,2.90 mV,2.26 mV,3.75 mV (Administrator);PressAdj: L: 7980.6  R: 8007.2 ( Manual Adjustment ); mBar l 140.9   l_p 14.2% ; mBar r 109.6   r_p 58.5%</t>
  </si>
  <si>
    <t>MP: Sample Pressure -3.00 mBar;DI: Sample Pressure 29.31 mBar;PC (63404);Background: BGD 2020/Sep/22 11:10 - ,2.90 mV,2.26 mV,3.75 mV (Administrator);PressAdj: L: 8018.3  R: 7981.5 ( Manual Adjustment ); mBar l 141.5   l_p 17.4% ; mBar r 109.2   r_p 57.2%</t>
  </si>
  <si>
    <t>PC (63402);Background: BGD 2020/Sep/22 11:10 - ,2.90 mV,2.26 mV,3.75 mV (Administrator);PressAdj: L: 7866.3  R: 7883.2 ( Manual Adjustment ); mBar l 139.5   l_p 16.1% ; mBar r 108.2   r_p 56.3% ;Interfering Mass 16 on Channel 1: 724.07 mV;Interfering Mass</t>
  </si>
  <si>
    <t>PC (63402);Background: BGD 2020/Sep/22 11:10 - ,2.90 mV,2.26 mV,3.75 mV (Administrator);PressAdj: L: 7753.7  R: 7744.5 ( Manual Adjustment ); mBar l 137.9   l_p 14.5% ; mBar r 106.7   r_p 55.3%</t>
  </si>
  <si>
    <t>MP: Sample Pressure -3.00 mBar;DI: Sample Pressure 29.74 mBar;PC (63402);Background: BGD 2020/Sep/22 11:10 - ,2.90 mV,2.26 mV,3.75 mV (Administrator);PressAdj: L: 7978.1  R: 8000.6 ( Manual Adjustment ); mBar l 141.6   l_p 17.7% ; mBar r 109.3   r_p 52.3%</t>
  </si>
  <si>
    <t>PC (63402);Background: BGD 2020/Sep/22 11:10 - ,2.90 mV,2.26 mV,3.75 mV (Administrator);PressAdj: L: 7903.9  R: 7915.2 ( Manual Adjustment ); mBar l 140.5   l_p 16.2% ; mBar r 108.4   r_p 51.3% ;Interfering Mass 16 on Channel 1: 726.51 mV;Interfering Mass</t>
  </si>
  <si>
    <t>PC (63399);Background: BGD 2020/Sep/22 11:10 - ,2.90 mV,2.26 mV,3.75 mV (Administrator);PressAdj: L: 7896.0  R: 7873.9 ( Manual Adjustment ); mBar l 140.6   l_p 14.3% ; mBar r 107.9   r_p 49.7%</t>
  </si>
  <si>
    <t>MP: Sample Pressure 0.23 mBar;DI: Sample Pressure 29.40 mBar;PC (63402);Background: BGD 2020/Sep/22 11:10 - ,2.90 mV,2.26 mV,3.75 mV (Administrator);PressAdj: L: 7980.8  R: 8016.6 ( Manual Adjustment ); mBar l 141.2   l_p 17.5% ; mBar r 109.2   r_p 47.4%</t>
  </si>
  <si>
    <t>PC (63402);Background: BGD 2020/Sep/22 11:10 - ,2.90 mV,2.26 mV,3.75 mV (Administrator);PressAdj: L: 7991.2  R: 7992.0 ( Manual Adjustment ); mBar l 141.4   l_p 15.9% ; mBar r 109.2   r_p 45.9% ;Interfering Mass 16 on Channel 1: 733.93 mV;Interfering Mass</t>
  </si>
  <si>
    <t>PC (63397);Background: BGD 2020/Sep/22 11:10 - ,2.90 mV,2.26 mV,3.75 mV (Administrator);PressAdj: L: 7908.7  R: 7908.2 ( Manual Adjustment ); mBar l 140.0   l_p 14.2% ; mBar r 108.0   r_p 44.5%</t>
  </si>
  <si>
    <t>MP: Sample Pressure 0.23 mBar;DI: Sample Pressure 29.31 mBar;PC (63399);Background: BGD 2020/Sep/22 11:10 - ,2.90 mV,2.26 mV,3.75 mV (Administrator);PressAdj: L: 8018.8  R: 7987.4 ( Manual Adjustment ); mBar l 141.3   l_p 17.4% ; mBar r 109.0   r_p 42.4%</t>
  </si>
  <si>
    <t>PC (63402);Background: BGD 2020/Sep/22 11:10 - ,2.90 mV,2.26 mV,3.75 mV (Administrator);PressAdj: L: 7884.0  R: 7871.1 ( Manual Adjustment ); mBar l 139.4   l_p 16.1% ; mBar r 107.8   r_p 41.3% ;Interfering Mass 16 on Channel 1: 726.42 mV;Interfering Mass</t>
  </si>
  <si>
    <t>PC (63399);Background: BGD 2020/Sep/22 11:10 - ,2.90 mV,2.26 mV,3.75 mV (Administrator);PressAdj: L: 7981.8  R: 8008.5 ( Manual Adjustment ); mBar l 140.6   l_p 14.1% ; mBar r 109.3   r_p 38.7%</t>
  </si>
  <si>
    <t>MP: Sample Pressure -3.00 mBar;DI: Sample Pressure 29.74 mBar;PC (63402);Background: BGD 2020/Sep/22 11:10 - ,2.90 mV,2.26 mV,3.75 mV (Administrator);PressAdj: L: 7807.8  R: 7808.7 ( Manual Adjustment ); mBar l 139.1   l_p 17.9% ; mBar r 107.3   r_p 37.7%</t>
  </si>
  <si>
    <t>PC (63402);Background: BGD 2020/Sep/22 11:10 - ,2.90 mV,2.26 mV,3.75 mV (Administrator);PressAdj: L: 8003.6  R: 7988.7 ( Manual Adjustment ); mBar l 142.0   l_p 15.8% ; mBar r 109.2   r_p 35.2% ;Interfering Mass 16 on Channel 1: 736.38 mV;Interfering Mass</t>
  </si>
  <si>
    <t>PC (63399);Background: BGD 2020/Sep/22 11:10 - ,2.90 mV,2.26 mV,3.75 mV (Administrator);PressAdj: L: 7932.4  R: 7928.7 ( Manual Adjustment ); mBar l 140.5   l_p 14.1% ; mBar r 108.5   r_p 33.6%</t>
  </si>
  <si>
    <t>MP: Sample Pressure -3.00 mBar;DI: Sample Pressure 29.31 mBar;PC (63399);Background: BGD 2020/Sep/22 11:10 - ,2.90 mV,2.26 mV,3.75 mV (Administrator);PressAdj: L: 7845.7  R: 7838.1 ( Manual Adjustment ); mBar l 138.5   l_p 17.8% ; mBar r 107.6   r_p 31.9%</t>
  </si>
  <si>
    <t>PC (63399);Background: BGD 2020/Sep/22 11:10 - ,2.90 mV,2.26 mV,3.75 mV (Administrator);PressAdj: L: 7991.5  R: 7993.1 ( Manual Adjustment ); mBar l 140.4   l_p 16.0% ; mBar r 109.1   r_p 29.9% ;Interfering Mass 16 on Channel 1: 733.88 mV;Interfering Mass</t>
  </si>
  <si>
    <t>PC (63399);Background: BGD 2020/Sep/22 11:10 - ,2.90 mV,2.26 mV,3.75 mV (Administrator);PressAdj: L: 7877.2  R: 7890.3 ( Manual Adjustment ); mBar l 139.1   l_p 14.2% ; mBar r 108.1   r_p 28.5%</t>
  </si>
  <si>
    <t>MP: Sample Pressure 0.23 mBar;DI: Sample Pressure 29.31 mBar;PC (63402);Background: BGD 2020/Sep/22 11:10 - ,2.90 mV,2.26 mV,3.75 mV (Administrator);PressAdj: L: 8015.7  R: 7994.0 ( Manual Adjustment ); mBar l 141.0   l_p 17.4% ; mBar r 109.0   r_p 26.4%</t>
  </si>
  <si>
    <t>PC (63399);Background: BGD 2020/Sep/22 11:10 - ,2.90 mV,2.26 mV,3.75 mV (Administrator);PressAdj: L: 8008.6  R: 7938.2 ( Manual Adjustment ); mBar l 140.8   l_p 15.7% ; mBar r 108.6   r_p 24.8% ;Interfering Mass 16 on Channel 1: 734.41 mV;Interfering Mass</t>
  </si>
  <si>
    <t>PC (63400);Background: BGD 2020/Sep/22 11:10 - ,2.90 mV,2.26 mV,3.75 mV (Administrator);PressAdj: L: 7637.0  R: 7520.7 ( Manual Adjustment ); mBar l 135.6   l_p 14.3% ; mBar r 104.3   r_p 23.9%</t>
  </si>
  <si>
    <t>Time</t>
  </si>
  <si>
    <t>PC (63395);Background: BGD 2020/Oct/07 15:04 - ,2.78 mV,2.17 mV,3.56 mV (Administrator);PressAdj: L: 7726.0  R: 7732.9 ( Manual Adjustment ); mBar l 132.0   l_p 4.6% ; mBar r 110.0   r_p 31.4%</t>
  </si>
  <si>
    <t>2020/10/08 10:55:23</t>
  </si>
  <si>
    <t>PC (63397);Background: BGD 2020/Oct/07 15:04 - ,2.78 mV,2.17 mV,3.56 mV (Administrator);PressAdj: L: 7804.9  R: 7804.5 ( Manual Adjustment ); mBar l 132.9   l_p 12.3% ; mBar r 110.8   r_p 32.9% ;Interfering Mass 16 on Channel 1: 716.25 mV;Interfering Mass</t>
  </si>
  <si>
    <t>2020/10/08 10:24:52</t>
  </si>
  <si>
    <t>MP: Sample Pressure 0.23 mBar;DI: Sample Pressure 22.99 mBar;PC (63397);Background: BGD 2020/Oct/07 15:04 - ,2.78 mV,2.17 mV,3.56 mV (Administrator);PressAdj: L: 7845.5  R: 7834.4 ( Manual Adjustment ); mBar l 133.6   l_p 13.9% ; mBar r 111.1   r_p 34.3%</t>
  </si>
  <si>
    <t>2020/10/08 09:49:53</t>
  </si>
  <si>
    <t>PC (63395);Background: BGD 2020/Oct/07 15:04 - ,2.78 mV,2.17 mV,3.56 mV (Administrator);PressAdj: L: 7556.0  R: 7560.8 ( Manual Adjustment ); mBar l 129.7   l_p 4.6% ; mBar r 108.2   r_p 37.3%</t>
  </si>
  <si>
    <t>2020/10/08 09:14:52</t>
  </si>
  <si>
    <t>PC (63397);Background: BGD 2020/Oct/07 15:04 - ,2.78 mV,2.17 mV,3.56 mV (Administrator);PressAdj: L: 8025.7  R: 8042.3 ( Manual Adjustment ); mBar l 135.7   l_p 11.7% ; mBar r 113.2   r_p 37.3% ;Interfering Mass 16 on Channel 1: 733.71 mV;Interfering Mass</t>
  </si>
  <si>
    <t>2020/10/08 08:44:47</t>
  </si>
  <si>
    <t>MP: Sample Pressure -3.00 mBar;DI: Sample Pressure 22.73 mBar;PC (63397);Background: BGD 2020/Oct/07 15:04 - ,2.78 mV,2.17 mV,3.56 mV (Administrator);PressAdj: L: 7991.9  R: 7999.6 ( Manual Adjustment ); mBar l 135.2   l_p 13.6% ; mBar r 112.6   r_p 39.2%</t>
  </si>
  <si>
    <t>2020/10/08 08:08:52</t>
  </si>
  <si>
    <t>PC (63397);Background: BGD 2020/Oct/07 15:04 - ,2.78 mV,2.17 mV,3.56 mV (Administrator);PressAdj: L: 7726.3  R: 7713.5 ( Manual Adjustment ); mBar l 131.4   l_p 4.8% ; mBar r 109.4   r_p 72.5%</t>
  </si>
  <si>
    <t>2020/10/07 21:34:22</t>
  </si>
  <si>
    <t>PC (63397);Background: BGD 2020/Oct/07 15:04 - ,2.78 mV,2.17 mV,3.56 mV (Administrator);PressAdj: L: 7980.6  R: 7994.4 ( Manual Adjustment ); mBar l 134.7   l_p 11.7% ; mBar r 112.4   r_p 72.3% ;Interfering Mass 16 on Channel 1: 730.33 mV;Interfering Mass</t>
  </si>
  <si>
    <t>2020/10/07 21:04:00</t>
  </si>
  <si>
    <t>MP: Sample Pressure -3.00 mBar;DI: Sample Pressure 22.65 mBar;PC (63397);Background: BGD 2020/Oct/07 15:04 - ,2.78 mV,2.17 mV,3.56 mV (Administrator);PressAdj: L: 7907.6  R: 7922.8 ( Manual Adjustment ); mBar l 133.7   l_p 13.5% ; mBar r 111.6   r_p 74.2%</t>
  </si>
  <si>
    <t>2020/10/07 20:30:37</t>
  </si>
  <si>
    <t>PC (63397);Background: BGD 2020/Oct/07 15:04 - ,2.78 mV,2.17 mV,3.56 mV (Administrator);PressAdj: L: 7839.5  R: 7839.5 ( Manual Adjustment ); mBar l 133.2   l_p 4.4% ; mBar r 110.5   r_p 76.5%</t>
  </si>
  <si>
    <t>2020/10/07 19:55:24</t>
  </si>
  <si>
    <t>PC (63397);Background: BGD 2020/Oct/07 15:04 - ,2.78 mV,2.17 mV,3.56 mV (Administrator);PressAdj: L: 7976.8  R: 7998.9 ( Manual Adjustment ); mBar l 135.0   l_p 11.9% ; mBar r 112.2   r_p 77.2% ;Interfering Mass 16 on Channel 1: 730.27 mV;Interfering Mass</t>
  </si>
  <si>
    <t>2020/10/07 19:25:01</t>
  </si>
  <si>
    <t>MP: Sample Pressure -3.00 mBar;DI: Sample Pressure 22.90 mBar;PC (63397);Background: BGD 2020/Oct/07 15:04 - ,2.78 mV,2.17 mV,3.56 mV (Administrator);PressAdj: L: 7980.0  R: 7984.4 ( Manual Adjustment ); mBar l 135.0   l_p 13.5% ; mBar r 112.0   r_p 78.8%</t>
  </si>
  <si>
    <t>2020/10/07 18:51:42</t>
  </si>
  <si>
    <t>PC (63397);Background: BGD 2020/Oct/07 15:04 - ,2.78 mV,2.17 mV,3.56 mV (Administrator);PressAdj: L: 7921.1  R: 7915.7 ( Manual Adjustment ); mBar l 134.0   l_p 4.8% ; mBar r 111.3   r_p 81.1%</t>
  </si>
  <si>
    <t>2020/10/07 18:17:00</t>
  </si>
  <si>
    <t>PC (63399);Background: BGD 2020/Oct/07 15:04 - ,2.78 mV,2.17 mV,3.56 mV (Administrator);PressAdj: L: 7866.1  R: 7863.8 ( Manual Adjustment ); mBar l 133.5   l_p 12.3% ; mBar r 110.8   r_p 83.3% ;Interfering Mass 16 on Channel 1: 722.17 mV;Interfering Mass</t>
  </si>
  <si>
    <t>2020/10/07 17:46:31</t>
  </si>
  <si>
    <t>MP: Sample Pressure 0.23 mBar;DI: Sample Pressure 23.24 mBar;PC (63397);Background: BGD 2020/Oct/07 15:04 - ,2.78 mV,2.17 mV,3.56 mV (Administrator);PressAdj: L: 7998.7  R: 8007.7 ( Manual Adjustment ); mBar l 134.9   l_p 13.8% ; mBar r 112.3   r_p 83.7%</t>
  </si>
  <si>
    <t>2020/10/07 17:11:50</t>
  </si>
  <si>
    <t>PC (63397);Background: BGD 2020/Oct/07 15:04 - ,2.78 mV,2.17 mV,3.56 mV (Administrator);PressAdj: L: 7794.4  R: 7797.3 ( Manual Adjustment ); mBar l 132.7   l_p 4.9% ; mBar r 110.2   r_p 87.2%</t>
  </si>
  <si>
    <t>2020/10/07 16:37:17</t>
  </si>
  <si>
    <t>PC (63406);Background: BGD 2020/Oct/07 15:04 - ,2.78 mV,2.17 mV,3.56 mV (Administrator);PressAdj: L: 8008.8  R: 7982.2 ( Manual Adjustment ); mBar l 135.2   l_p 11.9% ; mBar r 111.9   r_p 87.6% ;Interfering Mass 16 on Channel 1: 730.57 mV;Interfering Mass</t>
  </si>
  <si>
    <t>2020/10/07 16:06:59</t>
  </si>
  <si>
    <t>MP: Sample Pressure -3.00 mBar;DI: Sample Pressure 22.73 mBar;PC (63406);Background: 2.78 mV,2.17 mV,3.56 mV (Administrator);PressAdj: L: 7866.9  R: 7860.9 ( Manual Adjustment ); mBar l 133.3   l_p 13.7% ; mBar r 110.4   r_p 90.2%</t>
  </si>
  <si>
    <t>2020/10/07 15:33:23</t>
  </si>
  <si>
    <t>d18O VSMOW</t>
  </si>
  <si>
    <t>d18O  SE</t>
  </si>
  <si>
    <t>d18O ETF VSMOW</t>
  </si>
  <si>
    <t>MEASURED</t>
  </si>
  <si>
    <t>ACCEPTED</t>
  </si>
  <si>
    <t>SLOPE</t>
  </si>
  <si>
    <t>Replicates</t>
  </si>
  <si>
    <t>AVG d18O ETF VSMOW</t>
  </si>
  <si>
    <t>SD d18O ETF VSMOW</t>
  </si>
  <si>
    <t>INTERCEPT</t>
  </si>
  <si>
    <t xml:space="preserve"> </t>
  </si>
  <si>
    <t>2021/08/11 12:51:13</t>
  </si>
  <si>
    <t>2021/08/11 13:20:46</t>
  </si>
  <si>
    <t>2021/08/11 13:50:58</t>
  </si>
  <si>
    <t>2021/08/11 14:26:24</t>
  </si>
  <si>
    <t>2021/08/11 14:56:13</t>
  </si>
  <si>
    <t>2021/08/11 15:26:11</t>
  </si>
  <si>
    <t>2021/08/11 16:01:08</t>
  </si>
  <si>
    <t>2021/08/11 16:31:21</t>
  </si>
  <si>
    <t>2021/08/11 17:00:51</t>
  </si>
  <si>
    <t>2021/08/11 22:22:44</t>
  </si>
  <si>
    <t>2021/08/11 22:52:44</t>
  </si>
  <si>
    <t>2021/08/11 23:23:02</t>
  </si>
  <si>
    <t>2021/08/11 23:58:02</t>
  </si>
  <si>
    <t>2021/08/12 00:28:29</t>
  </si>
  <si>
    <t>2021/08/12 00:58:19</t>
  </si>
  <si>
    <t>2021/08/12 01:33:19</t>
  </si>
  <si>
    <t>2021/08/12 02:03:29</t>
  </si>
  <si>
    <t>2021/08/12 02:33:27</t>
  </si>
  <si>
    <t>2021/08/12 03:08:17</t>
  </si>
  <si>
    <t>2021/08/12 03:38:41</t>
  </si>
  <si>
    <t>2021/08/12 04:09:11</t>
  </si>
  <si>
    <t>2021/08/12 04:44:35</t>
  </si>
  <si>
    <t>2021/08/12 05:15:01</t>
  </si>
  <si>
    <t>2021/08/12 05:45:16</t>
  </si>
  <si>
    <t>2021/08/12 06:20:26</t>
  </si>
  <si>
    <t>2021/08/12 06:52:13</t>
  </si>
  <si>
    <t>2021/08/12 07:22:25</t>
  </si>
  <si>
    <t>MP: Sample Pressure -3.00 mBar;DI: Sample Pressure 17.01 mBar;PC (63431);Background: 5.86 mV,4.51 mV,7.85 mV (Administrator);PressAdj: L: 7440.3  R: 7420.0 ( Manual Adjustment ); mBar l 84.1   l_p 21.4% ; mBar r 83.2   r_p 99.5%</t>
  </si>
  <si>
    <t>PC (63431);Background: BGD 2021/Aug/11 12:22 - ,5.86 mV,4.51 mV,7.85 mV (Administrator);PressAdj: L: 7514.8  R: 7493.8 ( Manual Adjustment ); mBar l 84.6   l_p 20.0% ; mBar r 83.8   r_p 97.0%</t>
  </si>
  <si>
    <t>PC (63431);Background: BGD 2021/Aug/11 12:22 - ,5.86 mV,4.51 mV,7.85 mV (Administrator);PressAdj: L: 7336.9  R: 7321.5 ( Manual Adjustment ); mBar l 83.0   l_p 19.0% ; mBar r 82.0   r_p 97.6%</t>
  </si>
  <si>
    <t>MP: Sample Pressure 0.23 mBar;DI: Sample Pressure 17.01 mBar;PC (63431);Background: BGD 2021/Aug/11 12:22 - ,5.86 mV,4.51 mV,7.85 mV (Administrator);PressAdj: L: 7416.0  R: 7429.2 ( Manual Adjustment ); mBar l 83.8   l_p 21.4% ; mBar r 83.1   r_p 94.0%</t>
  </si>
  <si>
    <t>PC (63431);Background: BGD 2021/Aug/11 12:22 - ,5.86 mV,4.51 mV,7.85 mV (Administrator);PressAdj: L: 7483.2  R: 7521.5 ( Manual Adjustment ); mBar l 84.4   l_p 19.9% ; mBar r 84.2   r_p 91.1%</t>
  </si>
  <si>
    <t>PC (63431);Background: BGD 2021/Aug/11 12:22 - ,5.86 mV,4.51 mV,7.85 mV (Administrator);PressAdj: L: 7387.7  R: 7387.5 ( Manual Adjustment ); mBar l 83.6   l_p 18.7% ; mBar r 82.9   r_p 91.1%</t>
  </si>
  <si>
    <t>MP: Sample Pressure -3.00 mBar;DI: Sample Pressure 17.09 mBar;PC (63431);Background: BGD 2021/Aug/11 12:22 - ,5.86 mV,4.51 mV,7.85 mV (Administrator);PressAdj: L: 7477.5  R: 7487.0 ( Manual Adjustment ); mBar l 84.3   l_p 21.1% ; mBar r 83.7   r_p 87.9%</t>
  </si>
  <si>
    <t>PC (63431);Background: BGD 2021/Aug/11 12:22 - ,5.86 mV,4.51 mV,7.85 mV (Administrator);PressAdj: L: 7398.6  R: 7382.8 ( Manual Adjustment ); mBar l 83.7   l_p 20.0% ; mBar r 82.8   r_p 87.3%</t>
  </si>
  <si>
    <t>PC (63429);Background: BGD 2021/Aug/11 12:22 - ,5.86 mV,4.51 mV,7.85 mV (Administrator);PressAdj: L: 7478.4  R: 7492.3 ( Manual Adjustment ); mBar l 84.3   l_p 18.5% ; mBar r 83.7   r_p 84.6%</t>
  </si>
  <si>
    <t>MP: Sample Pressure -3.00 mBar;DI: Sample Pressure 17.18 mBar;PC (63431);Background: BGD 2021/Aug/11 12:22 - ,5.86 mV,4.51 mV,7.85 mV (Administrator);PressAdj: L: 7493.4  R: 7477.9 ( Manual Adjustment ); mBar l 84.4   l_p 21.5% ; mBar r 83.5   r_p 67.9%</t>
  </si>
  <si>
    <t>PC (63431);Background: BGD 2021/Aug/11 12:22 - ,5.86 mV,4.51 mV,7.85 mV (Administrator);PressAdj: L: 7481.4  R: 7522.4 ( Manual Adjustment ); mBar l 84.2   l_p 20.2% ; mBar r 83.8   r_p 66.0%</t>
  </si>
  <si>
    <t>PC (63431);Background: BGD 2021/Aug/11 12:22 - ,5.86 mV,4.51 mV,7.85 mV (Administrator);PressAdj: L: 7462.1  R: 7474.5 ( Manual Adjustment ); mBar l 84.0   l_p 18.8% ; mBar r 83.5   r_p 64.8%</t>
  </si>
  <si>
    <t>MP: Sample Pressure 0.23 mBar;DI: Sample Pressure 16.92 mBar;PC (63431);Background: BGD 2021/Aug/11 12:22 - ,5.86 mV,4.51 mV,7.85 mV (Administrator);PressAdj: L: 7488.4  R: 7479.7 ( Manual Adjustment ); mBar l 84.5   l_p 21.2% ; mBar r 83.5   r_p 63.0%</t>
  </si>
  <si>
    <t>PC (63431);Background: BGD 2021/Aug/11 12:22 - ,5.86 mV,4.51 mV,7.85 mV (Administrator);PressAdj: L: 7443.0  R: 7451.0 ( Manual Adjustment ); mBar l 83.9   l_p 20.0% ; mBar r 83.2   r_p 61.8%</t>
  </si>
  <si>
    <t>PC (63429);Background: BGD 2021/Aug/11 12:22 - ,5.86 mV,4.51 mV,7.85 mV (Administrator);PressAdj: L: 7510.0  R: 7503.4 ( Manual Adjustment ); mBar l 84.6   l_p 18.5% ; mBar r 83.8   r_p 59.8%</t>
  </si>
  <si>
    <t>MP: Sample Pressure 0.23 mBar;DI: Sample Pressure 17.09 mBar;PC (63431);Background: BGD 2021/Aug/11 12:22 - ,5.86 mV,4.51 mV,7.85 mV (Administrator);PressAdj: L: 7480.2  R: 7497.6 ( Manual Adjustment ); mBar l 84.3   l_p 21.3% ; mBar r 83.7   r_p 58.1%</t>
  </si>
  <si>
    <t>PC (63431);Background: BGD 2021/Aug/11 12:22 - ,5.86 mV,4.51 mV,7.85 mV (Administrator);PressAdj: L: 7518.0  R: 7522.7 ( Manual Adjustment ); mBar l 84.5   l_p 20.0% ; mBar r 84.2   r_p 56.3%</t>
  </si>
  <si>
    <t>PC (63431);Background: BGD 2021/Aug/11 12:22 - ,5.86 mV,4.51 mV,7.85 mV (Administrator);PressAdj: L: 7476.8  R: 7485.7 ( Manual Adjustment ); mBar l 84.3   l_p 18.7% ; mBar r 83.7   r_p 55.2%</t>
  </si>
  <si>
    <t>MP: Sample Pressure -3.00 mBar;DI: Sample Pressure 17.60 mBar;PC (63429);Background: BGD 2021/Aug/11 12:22 - ,5.86 mV,4.51 mV,7.85 mV (Administrator);PressAdj: L: 7489.6  R: 7477.2 ( Manual Adjustment ); mBar l 84.4   l_p 22.0% ; mBar r 83.6   r_p 53.5%</t>
  </si>
  <si>
    <t>PC (63429);Background: BGD 2021/Aug/11 12:22 - ,5.86 mV,4.51 mV,7.85 mV (Administrator);PressAdj: L: 7456.3  R: 7455.0 ( Manual Adjustment ); mBar l 84.1   l_p 20.7% ; mBar r 83.2   r_p 52.2%</t>
  </si>
  <si>
    <t>PC (63429);Background: BGD 2021/Aug/11 12:22 - ,5.86 mV,4.51 mV,7.85 mV (Administrator);PressAdj: L: 7637.8  R: 7626.0 ( Manual Adjustment ); mBar l 85.9   l_p 18.9% ; mBar r 84.9   r_p 49.4%</t>
  </si>
  <si>
    <t>MP: Sample Pressure -3.00 mBar;DI: Sample Pressure 17.01 mBar;PC (63431);Background: BGD 2021/Aug/11 12:22 - ,5.86 mV,4.51 mV,7.85 mV (Administrator);PressAdj: L: 7423.1  R: 7447.4 ( Manual Adjustment ); mBar l 83.9   l_p 21.3% ; mBar r 83.5   r_p 48.6%</t>
  </si>
  <si>
    <t>PC (63429);Background: BGD 2021/Aug/11 12:22 - ,5.86 mV,4.51 mV,7.85 mV (Administrator);PressAdj: L: 7577.2  R: 7577.7 ( Manual Adjustment ); mBar l 85.3   l_p 19.7% ; mBar r 84.5   r_p 46.3%</t>
  </si>
  <si>
    <t>PC (63426);Background: BGD 2021/Aug/11 12:22 - ,5.86 mV,4.51 mV,7.85 mV (Administrator);PressAdj: L: 7401.5  R: 7419.9 ( Manual Adjustment ); mBar l 83.7   l_p 18.7% ; mBar r 83.1   r_p 45.7%</t>
  </si>
  <si>
    <t>MP: Sample Pressure 0.23 mBar;DI: Sample Pressure 17.09 mBar;PC (63429);Background: BGD 2021/Aug/11 12:22 - ,5.86 mV,4.51 mV,7.85 mV (Administrator);PressAdj: L: 7410.4  R: 7390.2 ( Manual Adjustment ); mBar l 83.8   l_p 21.5% ; mBar r 83.1   r_p 43.8%</t>
  </si>
  <si>
    <t>PC (63429);Background: BGD 2021/Aug/11 12:22 - ,5.86 mV,4.51 mV,7.85 mV (Administrator);PressAdj: L: 7490.2  R: 7500.2 ( Manual Adjustment ); mBar l 84.5   l_p 20.0% ; mBar r 84.1   r_p 41.2%</t>
  </si>
  <si>
    <t>PC (63429);Background: BGD 2021/Aug/11 12:22 - ,5.86 mV,4.51 mV,7.85 mV (Administrator);PressAdj: L: 7379.0  R: 7376.3 ( Manual Adjustment ); mBar l 83.5   l_p 18.8% ; mBar r 82.8   r_p 40.4%</t>
  </si>
  <si>
    <t>water #2</t>
  </si>
  <si>
    <t>water #1</t>
  </si>
  <si>
    <t>octahydrate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</si>
</sst>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  <scheme val="minor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2" fontId="1" fillId="0" borderId="1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/>
    </xf>
    <xf numFmtId="2" fontId="0" fillId="0" borderId="0" xfId="0" applyNumberFormat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/>
    <xf numFmtId="1" fontId="1" fillId="0" borderId="0" xfId="0" applyNumberFormat="1" applyFont="1" applyAlignment="1">
      <alignment horizontal="left"/>
    </xf>
    <xf numFmtId="164" fontId="0" fillId="0" borderId="5" xfId="0" applyNumberFormat="1" applyBorder="1" applyAlignment="1">
      <alignment horizontal="left"/>
    </xf>
    <xf numFmtId="0" fontId="0" fillId="0" borderId="6" xfId="0" applyBorder="1"/>
    <xf numFmtId="2" fontId="0" fillId="0" borderId="7" xfId="0" applyNumberFormat="1" applyBorder="1" applyAlignment="1">
      <alignment horizontal="left"/>
    </xf>
    <xf numFmtId="1" fontId="1" fillId="0" borderId="7" xfId="0" applyNumberFormat="1" applyFont="1" applyBorder="1" applyAlignment="1">
      <alignment horizontal="left"/>
    </xf>
    <xf numFmtId="164" fontId="0" fillId="0" borderId="8" xfId="0" applyNumberFormat="1" applyBorder="1" applyAlignment="1">
      <alignment horizontal="left"/>
    </xf>
    <xf numFmtId="2" fontId="1" fillId="0" borderId="0" xfId="0" applyNumberFormat="1" applyFont="1" applyAlignment="1">
      <alignment horizontal="left"/>
    </xf>
    <xf numFmtId="2" fontId="1" fillId="0" borderId="7" xfId="0" applyNumberFormat="1" applyFont="1" applyBorder="1" applyAlignment="1">
      <alignment horizontal="left"/>
    </xf>
    <xf numFmtId="0" fontId="1" fillId="2" borderId="0" xfId="0" applyFont="1" applyFill="1" applyAlignment="1">
      <alignment horizontal="left"/>
    </xf>
    <xf numFmtId="0" fontId="0" fillId="0" borderId="0" xfId="0" quotePrefix="1"/>
    <xf numFmtId="0" fontId="0" fillId="0" borderId="0" xfId="0" quotePrefix="1" applyAlignment="1">
      <alignment horizontal="left"/>
    </xf>
    <xf numFmtId="0" fontId="2" fillId="3" borderId="0" xfId="0" quotePrefix="1" applyFont="1" applyFill="1" applyAlignment="1">
      <alignment horizontal="left"/>
    </xf>
    <xf numFmtId="165" fontId="0" fillId="0" borderId="0" xfId="0" applyNumberFormat="1" applyAlignment="1">
      <alignment horizontal="left"/>
    </xf>
    <xf numFmtId="0" fontId="1" fillId="4" borderId="0" xfId="0" applyFont="1" applyFill="1" applyAlignment="1">
      <alignment horizontal="left"/>
    </xf>
    <xf numFmtId="2" fontId="1" fillId="0" borderId="0" xfId="0" applyNumberFormat="1" applyFont="1" applyBorder="1" applyAlignment="1">
      <alignment horizontal="left"/>
    </xf>
    <xf numFmtId="2" fontId="0" fillId="0" borderId="0" xfId="0" applyNumberForma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0" fillId="0" borderId="0" xfId="0" pivotButton="1" applyAlignment="1">
      <alignment horizontal="left"/>
    </xf>
    <xf numFmtId="0" fontId="0" fillId="0" borderId="0" xfId="0" applyNumberFormat="1" applyAlignment="1">
      <alignment horizontal="left"/>
    </xf>
    <xf numFmtId="2" fontId="0" fillId="0" borderId="0" xfId="0" quotePrefix="1" applyNumberFormat="1"/>
    <xf numFmtId="11" fontId="1" fillId="0" borderId="0" xfId="0" applyNumberFormat="1" applyFont="1" applyAlignment="1">
      <alignment horizontal="left"/>
    </xf>
  </cellXfs>
  <cellStyles count="1">
    <cellStyle name="Normal" xfId="0" builtinId="0"/>
  </cellStyles>
  <dxfs count="6"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Bajnai" refreshedDate="44431.549383449077" createdVersion="7" refreshedVersion="7" minRefreshableVersion="3" recordCount="24" xr:uid="{8C296449-6AE0-CB46-AB7A-C6D531B58A74}">
  <cacheSource type="worksheet">
    <worksheetSource ref="A1:C25" sheet="Summary"/>
  </cacheSource>
  <cacheFields count="3">
    <cacheField name="Time" numFmtId="0">
      <sharedItems/>
    </cacheField>
    <cacheField name="Sample" numFmtId="0">
      <sharedItems count="3">
        <s v="water #2"/>
        <s v="water #1"/>
        <s v="octahydrate"/>
      </sharedItems>
    </cacheField>
    <cacheField name="d18O ETF VSMOW" numFmtId="2">
      <sharedItems containsSemiMixedTypes="0" containsString="0" containsNumber="1" minValue="-8.4746048039505055" maxValue="11.72165015572045" count="23">
        <n v="11.690235272874684"/>
        <n v="11.694723113281222"/>
        <n v="11.693601153179586"/>
        <n v="11.718284275415547"/>
        <n v="11.72165015572045"/>
        <n v="11.719406235517182"/>
        <n v="11.695845073382856"/>
        <n v="11.682381552163241"/>
        <n v="-8.4318856085828102"/>
        <n v="-8.4329809725665985"/>
        <n v="-8.4384577924855328"/>
        <n v="-8.4669372560639964"/>
        <n v="-8.4680326200477829"/>
        <n v="-8.4746048039505055"/>
        <n v="-7.700237731832404"/>
        <n v="-7.6863876607508912"/>
        <n v="-7.6981069516660172"/>
        <n v="-7.8110383004845012"/>
        <n v="-7.8099729104013074"/>
        <n v="-7.8025151798189549"/>
        <n v="-7.7726842574895434"/>
        <n v="-7.7812073781550897"/>
        <n v="-7.783338158321477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s v="2020/09/22 13:17:04"/>
    <x v="0"/>
    <x v="0"/>
  </r>
  <r>
    <s v="2020/09/22 13:50:43"/>
    <x v="0"/>
    <x v="1"/>
  </r>
  <r>
    <s v="2020/09/22 14:20:11"/>
    <x v="0"/>
    <x v="2"/>
  </r>
  <r>
    <s v="2020/09/23 02:32:07"/>
    <x v="0"/>
    <x v="3"/>
  </r>
  <r>
    <s v="2020/09/23 03:09:36"/>
    <x v="0"/>
    <x v="4"/>
  </r>
  <r>
    <s v="2020/09/23 03:41:06"/>
    <x v="0"/>
    <x v="5"/>
  </r>
  <r>
    <s v="2020/09/23 05:56:16"/>
    <x v="0"/>
    <x v="6"/>
  </r>
  <r>
    <s v="2020/09/23 06:33:00"/>
    <x v="0"/>
    <x v="7"/>
  </r>
  <r>
    <s v="2020/09/23 07:07:40"/>
    <x v="0"/>
    <x v="7"/>
  </r>
  <r>
    <s v="2020/10/07 18:51:42"/>
    <x v="1"/>
    <x v="8"/>
  </r>
  <r>
    <s v="2020/10/07 19:25:01"/>
    <x v="1"/>
    <x v="9"/>
  </r>
  <r>
    <s v="2020/10/07 19:55:24"/>
    <x v="1"/>
    <x v="10"/>
  </r>
  <r>
    <s v="2020/10/07 20:30:37"/>
    <x v="1"/>
    <x v="11"/>
  </r>
  <r>
    <s v="2020/10/07 21:04:00"/>
    <x v="1"/>
    <x v="12"/>
  </r>
  <r>
    <s v="2020/10/07 21:34:22"/>
    <x v="1"/>
    <x v="13"/>
  </r>
  <r>
    <s v="2021/08/11 22:22:44"/>
    <x v="2"/>
    <x v="14"/>
  </r>
  <r>
    <s v="2021/08/11 22:52:44"/>
    <x v="2"/>
    <x v="15"/>
  </r>
  <r>
    <s v="2021/08/11 23:23:02"/>
    <x v="2"/>
    <x v="16"/>
  </r>
  <r>
    <s v="2021/08/11 23:58:02"/>
    <x v="2"/>
    <x v="17"/>
  </r>
  <r>
    <s v="2021/08/12 00:28:29"/>
    <x v="2"/>
    <x v="18"/>
  </r>
  <r>
    <s v="2021/08/12 00:58:19"/>
    <x v="2"/>
    <x v="19"/>
  </r>
  <r>
    <s v="2021/08/12 01:33:19"/>
    <x v="2"/>
    <x v="20"/>
  </r>
  <r>
    <s v="2021/08/12 02:03:29"/>
    <x v="2"/>
    <x v="21"/>
  </r>
  <r>
    <s v="2021/08/12 02:33:27"/>
    <x v="2"/>
    <x v="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5D31443-0793-2844-BCB6-104AE30D0C1A}" name="PivotTable1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>
  <location ref="A27:D30" firstHeaderRow="0" firstDataRow="1" firstDataCol="1"/>
  <pivotFields count="3">
    <pivotField showAll="0"/>
    <pivotField axis="axisRow" showAll="0">
      <items count="4">
        <item x="2"/>
        <item x="1"/>
        <item x="0"/>
        <item t="default"/>
      </items>
    </pivotField>
    <pivotField dataField="1" numFmtId="2" showAll="0">
      <items count="24">
        <item x="13"/>
        <item x="12"/>
        <item x="11"/>
        <item x="10"/>
        <item x="9"/>
        <item x="8"/>
        <item x="17"/>
        <item x="18"/>
        <item x="19"/>
        <item x="22"/>
        <item x="21"/>
        <item x="20"/>
        <item x="14"/>
        <item x="16"/>
        <item x="15"/>
        <item x="7"/>
        <item x="0"/>
        <item x="2"/>
        <item x="1"/>
        <item x="6"/>
        <item x="3"/>
        <item x="5"/>
        <item x="4"/>
        <item t="default"/>
      </items>
    </pivotField>
  </pivotFields>
  <rowFields count="1">
    <field x="1"/>
  </rowFields>
  <rowItems count="3">
    <i>
      <x/>
    </i>
    <i>
      <x v="1"/>
    </i>
    <i>
      <x v="2"/>
    </i>
  </rowItems>
  <colFields count="1">
    <field x="-2"/>
  </colFields>
  <colItems count="3">
    <i>
      <x/>
    </i>
    <i i="1">
      <x v="1"/>
    </i>
    <i i="2">
      <x v="2"/>
    </i>
  </colItems>
  <dataFields count="3">
    <dataField name="Replicates" fld="2" subtotal="count" baseField="0" baseItem="0"/>
    <dataField name="AVG d18O ETF VSMOW" fld="2" subtotal="average" baseField="0" baseItem="0" numFmtId="2"/>
    <dataField name="SD d18O ETF VSMOW" fld="2" subtotal="stdDev" baseField="0" baseItem="0" numFmtId="2"/>
  </dataFields>
  <formats count="6">
    <format dxfId="5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field="1" type="button" dataOnly="0" labelOnly="1" outline="0" axis="axisRow" fieldPosition="0"/>
    </format>
    <format dxfId="1">
      <pivotArea dataOnly="0" labelOnly="1" fieldPosition="0">
        <references count="1">
          <reference field="1" count="0"/>
        </references>
      </pivotArea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D5B22-D002-F045-BA0E-B27B2D5902B9}">
  <dimension ref="A1:L45"/>
  <sheetViews>
    <sheetView workbookViewId="0">
      <pane ySplit="1" topLeftCell="A2" activePane="bottomLeft" state="frozen"/>
      <selection pane="bottomLeft"/>
    </sheetView>
  </sheetViews>
  <sheetFormatPr baseColWidth="10" defaultColWidth="18.33203125" defaultRowHeight="16" x14ac:dyDescent="0.2"/>
  <cols>
    <col min="1" max="16384" width="18.33203125" style="1"/>
  </cols>
  <sheetData>
    <row r="1" spans="1:12" s="2" customFormat="1" x14ac:dyDescent="0.2">
      <c r="A1" s="23" t="s">
        <v>78</v>
      </c>
      <c r="B1" s="23" t="s">
        <v>40</v>
      </c>
      <c r="C1" s="2" t="s">
        <v>115</v>
      </c>
      <c r="D1" s="2" t="s">
        <v>116</v>
      </c>
      <c r="E1" s="18" t="s">
        <v>117</v>
      </c>
      <c r="F1" s="21" t="s">
        <v>41</v>
      </c>
      <c r="G1"/>
      <c r="H1"/>
    </row>
    <row r="2" spans="1:12" x14ac:dyDescent="0.2">
      <c r="A2" s="1" t="s">
        <v>0</v>
      </c>
      <c r="B2" s="1" t="s">
        <v>36</v>
      </c>
      <c r="C2" s="6">
        <v>-21.367000000000001</v>
      </c>
      <c r="D2" s="6">
        <v>2E-3</v>
      </c>
      <c r="E2" s="6">
        <f t="shared" ref="E2:E37" si="0">$E$42*C2+$E$43</f>
        <v>-25.892062251577578</v>
      </c>
      <c r="F2" s="20" t="s">
        <v>42</v>
      </c>
      <c r="G2" s="22" t="s">
        <v>125</v>
      </c>
      <c r="H2" s="22"/>
      <c r="L2" s="22"/>
    </row>
    <row r="3" spans="1:12" x14ac:dyDescent="0.2">
      <c r="A3" s="1" t="s">
        <v>1</v>
      </c>
      <c r="B3" s="1" t="s">
        <v>36</v>
      </c>
      <c r="C3" s="6">
        <v>-21.361000000000001</v>
      </c>
      <c r="D3" s="6">
        <v>2E-3</v>
      </c>
      <c r="E3" s="6">
        <f t="shared" si="0"/>
        <v>-25.885330490967771</v>
      </c>
      <c r="F3" s="20" t="s">
        <v>43</v>
      </c>
      <c r="G3" s="22" t="s">
        <v>125</v>
      </c>
      <c r="H3" s="22"/>
      <c r="L3" s="22"/>
    </row>
    <row r="4" spans="1:12" x14ac:dyDescent="0.2">
      <c r="A4" s="1" t="s">
        <v>2</v>
      </c>
      <c r="B4" s="1" t="s">
        <v>36</v>
      </c>
      <c r="C4" s="6">
        <v>-21.355</v>
      </c>
      <c r="D4" s="6">
        <v>2E-3</v>
      </c>
      <c r="E4" s="6">
        <f t="shared" si="0"/>
        <v>-25.878598730357961</v>
      </c>
      <c r="F4" s="20" t="s">
        <v>44</v>
      </c>
      <c r="G4" s="22" t="s">
        <v>125</v>
      </c>
      <c r="H4" s="22"/>
      <c r="L4" s="22"/>
    </row>
    <row r="5" spans="1:12" x14ac:dyDescent="0.2">
      <c r="A5" s="1" t="s">
        <v>3</v>
      </c>
      <c r="B5" s="1" t="s">
        <v>180</v>
      </c>
      <c r="C5" s="6">
        <v>12.13</v>
      </c>
      <c r="D5" s="6">
        <v>4.0000000000000001E-3</v>
      </c>
      <c r="E5" s="6">
        <f t="shared" si="0"/>
        <v>11.690235272874684</v>
      </c>
      <c r="F5" s="20" t="s">
        <v>45</v>
      </c>
      <c r="G5" s="22" t="s">
        <v>125</v>
      </c>
      <c r="H5" s="22"/>
      <c r="L5" s="22"/>
    </row>
    <row r="6" spans="1:12" x14ac:dyDescent="0.2">
      <c r="A6" s="1" t="s">
        <v>4</v>
      </c>
      <c r="B6" s="1" t="s">
        <v>180</v>
      </c>
      <c r="C6" s="6">
        <v>12.134</v>
      </c>
      <c r="D6" s="6">
        <v>2E-3</v>
      </c>
      <c r="E6" s="6">
        <f t="shared" si="0"/>
        <v>11.694723113281222</v>
      </c>
      <c r="F6" s="20" t="s">
        <v>46</v>
      </c>
      <c r="G6" s="22" t="s">
        <v>125</v>
      </c>
      <c r="H6" s="22"/>
      <c r="L6" s="22"/>
    </row>
    <row r="7" spans="1:12" x14ac:dyDescent="0.2">
      <c r="A7" s="1" t="s">
        <v>5</v>
      </c>
      <c r="B7" s="1" t="s">
        <v>180</v>
      </c>
      <c r="C7" s="6">
        <v>12.132999999999999</v>
      </c>
      <c r="D7" s="6">
        <v>3.0000000000000001E-3</v>
      </c>
      <c r="E7" s="6">
        <f t="shared" si="0"/>
        <v>11.693601153179586</v>
      </c>
      <c r="F7" s="20" t="s">
        <v>47</v>
      </c>
      <c r="G7" s="22" t="s">
        <v>125</v>
      </c>
      <c r="H7" s="22"/>
      <c r="L7" s="22"/>
    </row>
    <row r="8" spans="1:12" x14ac:dyDescent="0.2">
      <c r="A8" s="1" t="s">
        <v>6</v>
      </c>
      <c r="B8" s="1" t="s">
        <v>36</v>
      </c>
      <c r="C8" s="6">
        <v>-21.645</v>
      </c>
      <c r="D8" s="6">
        <v>3.0000000000000001E-3</v>
      </c>
      <c r="E8" s="6">
        <f t="shared" si="0"/>
        <v>-26.203967159831979</v>
      </c>
      <c r="F8" s="20" t="s">
        <v>48</v>
      </c>
      <c r="G8" s="22" t="s">
        <v>125</v>
      </c>
      <c r="H8" s="22"/>
      <c r="L8" s="22"/>
    </row>
    <row r="9" spans="1:12" x14ac:dyDescent="0.2">
      <c r="A9" s="1" t="s">
        <v>7</v>
      </c>
      <c r="B9" s="1" t="s">
        <v>36</v>
      </c>
      <c r="C9" s="6">
        <v>-21.645</v>
      </c>
      <c r="D9" s="6">
        <v>3.0000000000000001E-3</v>
      </c>
      <c r="E9" s="6">
        <f t="shared" si="0"/>
        <v>-26.203967159831979</v>
      </c>
      <c r="F9" s="20" t="s">
        <v>49</v>
      </c>
      <c r="G9" s="22" t="s">
        <v>125</v>
      </c>
      <c r="H9" s="22"/>
      <c r="L9" s="22"/>
    </row>
    <row r="10" spans="1:12" x14ac:dyDescent="0.2">
      <c r="A10" s="1" t="s">
        <v>8</v>
      </c>
      <c r="B10" s="1" t="s">
        <v>36</v>
      </c>
      <c r="C10" s="6">
        <v>-21.645</v>
      </c>
      <c r="D10" s="6">
        <v>2E-3</v>
      </c>
      <c r="E10" s="6">
        <f t="shared" si="0"/>
        <v>-26.203967159831979</v>
      </c>
      <c r="F10" s="20" t="s">
        <v>50</v>
      </c>
      <c r="G10" s="22" t="s">
        <v>125</v>
      </c>
      <c r="H10" s="22"/>
      <c r="L10" s="22"/>
    </row>
    <row r="11" spans="1:12" x14ac:dyDescent="0.2">
      <c r="A11" s="1" t="s">
        <v>9</v>
      </c>
      <c r="B11" s="1" t="s">
        <v>37</v>
      </c>
      <c r="C11" s="6">
        <v>-10.541</v>
      </c>
      <c r="D11" s="6">
        <v>4.0000000000000001E-3</v>
      </c>
      <c r="E11" s="6">
        <f t="shared" si="0"/>
        <v>-13.745722191282022</v>
      </c>
      <c r="F11" s="20" t="s">
        <v>51</v>
      </c>
      <c r="G11" s="22" t="s">
        <v>125</v>
      </c>
      <c r="H11" s="22"/>
      <c r="L11" s="22"/>
    </row>
    <row r="12" spans="1:12" x14ac:dyDescent="0.2">
      <c r="A12" s="1" t="s">
        <v>10</v>
      </c>
      <c r="B12" s="1" t="s">
        <v>37</v>
      </c>
      <c r="C12" s="6">
        <v>-10.545999999999999</v>
      </c>
      <c r="D12" s="6">
        <v>2E-3</v>
      </c>
      <c r="E12" s="6">
        <f t="shared" si="0"/>
        <v>-13.751331991790193</v>
      </c>
      <c r="F12" s="20" t="s">
        <v>52</v>
      </c>
      <c r="G12" s="22" t="s">
        <v>125</v>
      </c>
      <c r="H12" s="22"/>
      <c r="L12" s="22"/>
    </row>
    <row r="13" spans="1:12" x14ac:dyDescent="0.2">
      <c r="A13" s="1" t="s">
        <v>11</v>
      </c>
      <c r="B13" s="1" t="s">
        <v>37</v>
      </c>
      <c r="C13" s="6">
        <v>-10.548999999999999</v>
      </c>
      <c r="D13" s="6">
        <v>3.0000000000000001E-3</v>
      </c>
      <c r="E13" s="6">
        <f t="shared" si="0"/>
        <v>-13.754697872095099</v>
      </c>
      <c r="F13" s="20" t="s">
        <v>53</v>
      </c>
      <c r="G13" s="22" t="s">
        <v>125</v>
      </c>
      <c r="H13" s="22"/>
      <c r="L13" s="22"/>
    </row>
    <row r="14" spans="1:12" x14ac:dyDescent="0.2">
      <c r="A14" s="1" t="s">
        <v>12</v>
      </c>
      <c r="B14" s="1" t="s">
        <v>37</v>
      </c>
      <c r="C14" s="6">
        <v>-10.693</v>
      </c>
      <c r="D14" s="6">
        <v>3.0000000000000001E-3</v>
      </c>
      <c r="E14" s="6">
        <f t="shared" si="0"/>
        <v>-13.916260126730473</v>
      </c>
      <c r="F14" s="20" t="s">
        <v>54</v>
      </c>
      <c r="G14" s="22" t="s">
        <v>125</v>
      </c>
      <c r="H14" s="22"/>
      <c r="L14" s="22"/>
    </row>
    <row r="15" spans="1:12" x14ac:dyDescent="0.2">
      <c r="A15" s="1" t="s">
        <v>13</v>
      </c>
      <c r="B15" s="1" t="s">
        <v>37</v>
      </c>
      <c r="C15" s="6">
        <v>-10.699</v>
      </c>
      <c r="D15" s="6">
        <v>3.0000000000000001E-3</v>
      </c>
      <c r="E15" s="6">
        <f t="shared" si="0"/>
        <v>-13.922991887340279</v>
      </c>
      <c r="F15" s="20" t="s">
        <v>55</v>
      </c>
      <c r="G15" s="22" t="s">
        <v>125</v>
      </c>
      <c r="H15" s="22"/>
      <c r="L15" s="22"/>
    </row>
    <row r="16" spans="1:12" x14ac:dyDescent="0.2">
      <c r="A16" s="1" t="s">
        <v>14</v>
      </c>
      <c r="B16" s="1" t="s">
        <v>37</v>
      </c>
      <c r="C16" s="6">
        <v>-10.694000000000001</v>
      </c>
      <c r="D16" s="6">
        <v>2E-3</v>
      </c>
      <c r="E16" s="6">
        <f t="shared" si="0"/>
        <v>-13.917382086832108</v>
      </c>
      <c r="F16" s="20" t="s">
        <v>56</v>
      </c>
      <c r="G16" s="22" t="s">
        <v>125</v>
      </c>
      <c r="H16" s="22"/>
      <c r="L16" s="22"/>
    </row>
    <row r="17" spans="1:12" x14ac:dyDescent="0.2">
      <c r="A17" s="1" t="s">
        <v>15</v>
      </c>
      <c r="B17" s="1" t="s">
        <v>37</v>
      </c>
      <c r="C17" s="6">
        <v>-10.686</v>
      </c>
      <c r="D17" s="6">
        <v>2E-3</v>
      </c>
      <c r="E17" s="6">
        <f t="shared" si="0"/>
        <v>-13.908406406019031</v>
      </c>
      <c r="F17" s="20" t="s">
        <v>57</v>
      </c>
      <c r="G17" s="22" t="s">
        <v>125</v>
      </c>
      <c r="H17" s="22"/>
      <c r="L17" s="22"/>
    </row>
    <row r="18" spans="1:12" x14ac:dyDescent="0.2">
      <c r="A18" s="1" t="s">
        <v>16</v>
      </c>
      <c r="B18" s="1" t="s">
        <v>37</v>
      </c>
      <c r="C18" s="6">
        <v>-10.689</v>
      </c>
      <c r="D18" s="6">
        <v>3.0000000000000001E-3</v>
      </c>
      <c r="E18" s="6">
        <f t="shared" si="0"/>
        <v>-13.911772286323934</v>
      </c>
      <c r="F18" s="20" t="s">
        <v>58</v>
      </c>
      <c r="G18" s="22" t="s">
        <v>125</v>
      </c>
      <c r="H18" s="22"/>
      <c r="L18" s="22"/>
    </row>
    <row r="19" spans="1:12" x14ac:dyDescent="0.2">
      <c r="A19" s="1" t="s">
        <v>17</v>
      </c>
      <c r="B19" s="1" t="s">
        <v>37</v>
      </c>
      <c r="C19" s="6">
        <v>-10.683999999999999</v>
      </c>
      <c r="D19" s="6">
        <v>3.0000000000000001E-3</v>
      </c>
      <c r="E19" s="6">
        <f t="shared" si="0"/>
        <v>-13.906162485815761</v>
      </c>
      <c r="F19" s="20" t="s">
        <v>59</v>
      </c>
      <c r="G19" s="22" t="s">
        <v>125</v>
      </c>
      <c r="H19" s="22"/>
      <c r="L19" s="22"/>
    </row>
    <row r="20" spans="1:12" x14ac:dyDescent="0.2">
      <c r="A20" s="1" t="s">
        <v>18</v>
      </c>
      <c r="B20" s="1" t="s">
        <v>38</v>
      </c>
      <c r="C20" s="6">
        <v>17.872</v>
      </c>
      <c r="D20" s="6">
        <v>3.0000000000000001E-3</v>
      </c>
      <c r="E20" s="6">
        <f t="shared" si="0"/>
        <v>18.132530176460225</v>
      </c>
      <c r="F20" s="20" t="s">
        <v>60</v>
      </c>
      <c r="G20" s="22" t="s">
        <v>125</v>
      </c>
      <c r="H20" s="22"/>
      <c r="L20" s="22"/>
    </row>
    <row r="21" spans="1:12" x14ac:dyDescent="0.2">
      <c r="A21" s="1" t="s">
        <v>19</v>
      </c>
      <c r="B21" s="1" t="s">
        <v>38</v>
      </c>
      <c r="C21" s="6">
        <v>17.87</v>
      </c>
      <c r="D21" s="6">
        <v>3.0000000000000001E-3</v>
      </c>
      <c r="E21" s="6">
        <f t="shared" si="0"/>
        <v>18.130286256256955</v>
      </c>
      <c r="F21" s="20" t="s">
        <v>61</v>
      </c>
      <c r="G21" s="22" t="s">
        <v>125</v>
      </c>
      <c r="H21" s="22"/>
      <c r="L21" s="22"/>
    </row>
    <row r="22" spans="1:12" x14ac:dyDescent="0.2">
      <c r="A22" s="1" t="s">
        <v>20</v>
      </c>
      <c r="B22" s="1" t="s">
        <v>38</v>
      </c>
      <c r="C22" s="6">
        <v>17.870999999999999</v>
      </c>
      <c r="D22" s="6">
        <v>3.0000000000000001E-3</v>
      </c>
      <c r="E22" s="6">
        <f t="shared" si="0"/>
        <v>18.13140821635859</v>
      </c>
      <c r="F22" s="20" t="s">
        <v>62</v>
      </c>
      <c r="G22" s="22" t="s">
        <v>125</v>
      </c>
      <c r="H22" s="22"/>
      <c r="L22" s="22"/>
    </row>
    <row r="23" spans="1:12" x14ac:dyDescent="0.2">
      <c r="A23" s="1" t="s">
        <v>21</v>
      </c>
      <c r="B23" s="1" t="s">
        <v>38</v>
      </c>
      <c r="C23" s="6">
        <v>17.891999999999999</v>
      </c>
      <c r="D23" s="6">
        <v>3.0000000000000001E-3</v>
      </c>
      <c r="E23" s="6">
        <f t="shared" si="0"/>
        <v>18.154969378492915</v>
      </c>
      <c r="F23" s="20" t="s">
        <v>63</v>
      </c>
      <c r="G23" s="22" t="s">
        <v>125</v>
      </c>
      <c r="H23" s="22"/>
      <c r="L23" s="22"/>
    </row>
    <row r="24" spans="1:12" x14ac:dyDescent="0.2">
      <c r="A24" s="1" t="s">
        <v>22</v>
      </c>
      <c r="B24" s="1" t="s">
        <v>38</v>
      </c>
      <c r="C24" s="6">
        <v>17.893999999999998</v>
      </c>
      <c r="D24" s="6">
        <v>3.0000000000000001E-3</v>
      </c>
      <c r="E24" s="6">
        <f t="shared" si="0"/>
        <v>18.157213298696181</v>
      </c>
      <c r="F24" s="20" t="s">
        <v>64</v>
      </c>
      <c r="G24" s="22" t="s">
        <v>125</v>
      </c>
      <c r="H24" s="22"/>
      <c r="L24" s="22"/>
    </row>
    <row r="25" spans="1:12" x14ac:dyDescent="0.2">
      <c r="A25" s="1" t="s">
        <v>23</v>
      </c>
      <c r="B25" s="1" t="s">
        <v>38</v>
      </c>
      <c r="C25" s="6">
        <v>17.89</v>
      </c>
      <c r="D25" s="6">
        <v>3.0000000000000001E-3</v>
      </c>
      <c r="E25" s="6">
        <f t="shared" si="0"/>
        <v>18.152725458289648</v>
      </c>
      <c r="F25" s="20" t="s">
        <v>65</v>
      </c>
      <c r="G25" s="22" t="s">
        <v>125</v>
      </c>
      <c r="H25" s="22"/>
      <c r="L25" s="22"/>
    </row>
    <row r="26" spans="1:12" x14ac:dyDescent="0.2">
      <c r="A26" s="1" t="s">
        <v>24</v>
      </c>
      <c r="B26" s="1" t="s">
        <v>38</v>
      </c>
      <c r="C26" s="6">
        <v>17.858000000000001</v>
      </c>
      <c r="D26" s="6">
        <v>3.0000000000000001E-3</v>
      </c>
      <c r="E26" s="6">
        <f t="shared" si="0"/>
        <v>18.116822735037342</v>
      </c>
      <c r="F26" s="20" t="s">
        <v>66</v>
      </c>
      <c r="G26" s="22" t="s">
        <v>125</v>
      </c>
      <c r="H26" s="22"/>
      <c r="L26" s="22"/>
    </row>
    <row r="27" spans="1:12" x14ac:dyDescent="0.2">
      <c r="A27" s="1" t="s">
        <v>25</v>
      </c>
      <c r="B27" s="1" t="s">
        <v>38</v>
      </c>
      <c r="C27" s="6">
        <v>17.859000000000002</v>
      </c>
      <c r="D27" s="6">
        <v>3.0000000000000001E-3</v>
      </c>
      <c r="E27" s="6">
        <f t="shared" si="0"/>
        <v>18.117944695138977</v>
      </c>
      <c r="F27" s="20" t="s">
        <v>67</v>
      </c>
      <c r="G27" s="22" t="s">
        <v>125</v>
      </c>
      <c r="H27" s="22"/>
      <c r="L27" s="22"/>
    </row>
    <row r="28" spans="1:12" x14ac:dyDescent="0.2">
      <c r="A28" s="1" t="s">
        <v>26</v>
      </c>
      <c r="B28" s="1" t="s">
        <v>38</v>
      </c>
      <c r="C28" s="6">
        <v>17.858000000000001</v>
      </c>
      <c r="D28" s="6">
        <v>2E-3</v>
      </c>
      <c r="E28" s="6">
        <f t="shared" si="0"/>
        <v>18.116822735037342</v>
      </c>
      <c r="F28" s="20" t="s">
        <v>68</v>
      </c>
      <c r="G28" s="22" t="s">
        <v>125</v>
      </c>
      <c r="H28" s="22"/>
      <c r="L28" s="22"/>
    </row>
    <row r="29" spans="1:12" x14ac:dyDescent="0.2">
      <c r="A29" s="1" t="s">
        <v>27</v>
      </c>
      <c r="B29" s="1" t="s">
        <v>180</v>
      </c>
      <c r="C29" s="6">
        <v>12.154999999999999</v>
      </c>
      <c r="D29" s="6">
        <v>3.0000000000000001E-3</v>
      </c>
      <c r="E29" s="6">
        <f t="shared" si="0"/>
        <v>11.718284275415547</v>
      </c>
      <c r="F29" s="20" t="s">
        <v>69</v>
      </c>
      <c r="G29" s="22" t="s">
        <v>125</v>
      </c>
      <c r="H29" s="22"/>
      <c r="L29" s="22"/>
    </row>
    <row r="30" spans="1:12" x14ac:dyDescent="0.2">
      <c r="A30" s="1" t="s">
        <v>28</v>
      </c>
      <c r="B30" s="1" t="s">
        <v>180</v>
      </c>
      <c r="C30" s="6">
        <v>12.157999999999999</v>
      </c>
      <c r="D30" s="6">
        <v>3.0000000000000001E-3</v>
      </c>
      <c r="E30" s="6">
        <f t="shared" si="0"/>
        <v>11.72165015572045</v>
      </c>
      <c r="F30" s="20" t="s">
        <v>70</v>
      </c>
      <c r="G30" s="22" t="s">
        <v>125</v>
      </c>
      <c r="H30" s="22"/>
      <c r="L30" s="22"/>
    </row>
    <row r="31" spans="1:12" x14ac:dyDescent="0.2">
      <c r="A31" s="1" t="s">
        <v>29</v>
      </c>
      <c r="B31" s="1" t="s">
        <v>180</v>
      </c>
      <c r="C31" s="6">
        <v>12.156000000000001</v>
      </c>
      <c r="D31" s="6">
        <v>2E-3</v>
      </c>
      <c r="E31" s="6">
        <f t="shared" si="0"/>
        <v>11.719406235517182</v>
      </c>
      <c r="F31" s="20" t="s">
        <v>71</v>
      </c>
      <c r="G31" s="22" t="s">
        <v>125</v>
      </c>
      <c r="H31" s="22"/>
      <c r="L31" s="22"/>
    </row>
    <row r="32" spans="1:12" x14ac:dyDescent="0.2">
      <c r="A32" s="1" t="s">
        <v>30</v>
      </c>
      <c r="B32" s="1" t="s">
        <v>36</v>
      </c>
      <c r="C32" s="6">
        <v>-21.623999999999999</v>
      </c>
      <c r="D32" s="6">
        <v>2E-3</v>
      </c>
      <c r="E32" s="6">
        <f t="shared" si="0"/>
        <v>-26.180405997697651</v>
      </c>
      <c r="F32" s="20" t="s">
        <v>72</v>
      </c>
      <c r="G32" s="22" t="s">
        <v>125</v>
      </c>
      <c r="H32" s="22"/>
      <c r="L32" s="22"/>
    </row>
    <row r="33" spans="1:12" x14ac:dyDescent="0.2">
      <c r="A33" s="1" t="s">
        <v>31</v>
      </c>
      <c r="B33" s="1" t="s">
        <v>36</v>
      </c>
      <c r="C33" s="6">
        <v>-21.63</v>
      </c>
      <c r="D33" s="6">
        <v>2E-3</v>
      </c>
      <c r="E33" s="6">
        <f t="shared" si="0"/>
        <v>-26.187137758307461</v>
      </c>
      <c r="F33" s="20" t="s">
        <v>73</v>
      </c>
      <c r="G33" s="22" t="s">
        <v>125</v>
      </c>
      <c r="H33" s="22"/>
      <c r="L33" s="22"/>
    </row>
    <row r="34" spans="1:12" x14ac:dyDescent="0.2">
      <c r="A34" s="1" t="s">
        <v>32</v>
      </c>
      <c r="B34" s="1" t="s">
        <v>36</v>
      </c>
      <c r="C34" s="6">
        <v>-21.632000000000001</v>
      </c>
      <c r="D34" s="6">
        <v>2E-3</v>
      </c>
      <c r="E34" s="6">
        <f t="shared" si="0"/>
        <v>-26.189381678510731</v>
      </c>
      <c r="F34" s="20" t="s">
        <v>74</v>
      </c>
      <c r="G34" s="22" t="s">
        <v>125</v>
      </c>
      <c r="H34" s="22"/>
      <c r="L34" s="22"/>
    </row>
    <row r="35" spans="1:12" x14ac:dyDescent="0.2">
      <c r="A35" s="1" t="s">
        <v>33</v>
      </c>
      <c r="B35" s="1" t="s">
        <v>180</v>
      </c>
      <c r="C35" s="6">
        <v>12.135</v>
      </c>
      <c r="D35" s="6">
        <v>3.0000000000000001E-3</v>
      </c>
      <c r="E35" s="6">
        <f t="shared" si="0"/>
        <v>11.695845073382856</v>
      </c>
      <c r="F35" s="20" t="s">
        <v>75</v>
      </c>
      <c r="G35" s="22" t="s">
        <v>125</v>
      </c>
      <c r="H35" s="22"/>
      <c r="L35" s="22"/>
    </row>
    <row r="36" spans="1:12" x14ac:dyDescent="0.2">
      <c r="A36" s="1" t="s">
        <v>34</v>
      </c>
      <c r="B36" s="1" t="s">
        <v>180</v>
      </c>
      <c r="C36" s="6">
        <v>12.122999999999999</v>
      </c>
      <c r="D36" s="6">
        <v>3.0000000000000001E-3</v>
      </c>
      <c r="E36" s="6">
        <f t="shared" si="0"/>
        <v>11.682381552163241</v>
      </c>
      <c r="F36" s="20" t="s">
        <v>76</v>
      </c>
      <c r="G36" s="22" t="s">
        <v>125</v>
      </c>
      <c r="H36" s="22"/>
      <c r="L36" s="22"/>
    </row>
    <row r="37" spans="1:12" x14ac:dyDescent="0.2">
      <c r="A37" s="1" t="s">
        <v>35</v>
      </c>
      <c r="B37" s="1" t="s">
        <v>180</v>
      </c>
      <c r="C37" s="6">
        <v>12.122999999999999</v>
      </c>
      <c r="D37" s="6">
        <v>3.0000000000000001E-3</v>
      </c>
      <c r="E37" s="6">
        <f t="shared" si="0"/>
        <v>11.682381552163241</v>
      </c>
      <c r="F37" s="20" t="s">
        <v>77</v>
      </c>
      <c r="G37" s="22" t="s">
        <v>125</v>
      </c>
      <c r="H37" s="22"/>
      <c r="L37" s="22"/>
    </row>
    <row r="39" spans="1:12" x14ac:dyDescent="0.2">
      <c r="A39"/>
      <c r="B39"/>
      <c r="C39"/>
    </row>
    <row r="40" spans="1:12" ht="17" thickBot="1" x14ac:dyDescent="0.25">
      <c r="A40"/>
      <c r="B40"/>
      <c r="C40"/>
    </row>
    <row r="41" spans="1:12" x14ac:dyDescent="0.2">
      <c r="A41" s="3" t="s">
        <v>115</v>
      </c>
      <c r="B41" s="4" t="s">
        <v>118</v>
      </c>
      <c r="C41" s="5" t="s">
        <v>119</v>
      </c>
      <c r="D41" s="7"/>
      <c r="E41" s="8"/>
    </row>
    <row r="42" spans="1:12" x14ac:dyDescent="0.2">
      <c r="A42" s="9" t="s">
        <v>38</v>
      </c>
      <c r="B42" s="25">
        <f>AVERAGEIF(B2:B37,A42,C2:C37)</f>
        <v>17.873777777777779</v>
      </c>
      <c r="C42" s="24">
        <v>18.134524772196464</v>
      </c>
      <c r="D42" s="26" t="s">
        <v>120</v>
      </c>
      <c r="E42" s="11">
        <f>SLOPE(C42:C43,B42:B43)</f>
        <v>1.1219601016345422</v>
      </c>
    </row>
    <row r="43" spans="1:12" ht="17" thickBot="1" x14ac:dyDescent="0.25">
      <c r="A43" s="12" t="s">
        <v>37</v>
      </c>
      <c r="B43" s="13">
        <f>AVERAGEIF(B2:B37,A43,C2:C37)</f>
        <v>-10.642333333333333</v>
      </c>
      <c r="C43" s="17">
        <v>-13.859414148247655</v>
      </c>
      <c r="D43" s="14" t="s">
        <v>124</v>
      </c>
      <c r="E43" s="15">
        <f>INTERCEPT(C42:C43,B42:B43)</f>
        <v>-1.9191407599523131</v>
      </c>
    </row>
    <row r="44" spans="1:12" x14ac:dyDescent="0.2">
      <c r="A44"/>
      <c r="B44"/>
      <c r="C44"/>
    </row>
    <row r="45" spans="1:12" x14ac:dyDescent="0.2">
      <c r="A45"/>
      <c r="B45"/>
      <c r="C45"/>
    </row>
  </sheetData>
  <autoFilter ref="A1:F37" xr:uid="{8A12C890-0D61-F74F-A274-56F2904100EB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0212B-E133-5E44-9B06-D571EEE50442}">
  <dimension ref="A1:K26"/>
  <sheetViews>
    <sheetView workbookViewId="0">
      <pane ySplit="1" topLeftCell="A2" activePane="bottomLeft" state="frozen"/>
      <selection pane="bottomLeft"/>
    </sheetView>
  </sheetViews>
  <sheetFormatPr baseColWidth="10" defaultColWidth="18.33203125" defaultRowHeight="16" x14ac:dyDescent="0.2"/>
  <cols>
    <col min="1" max="16384" width="18.33203125" style="1"/>
  </cols>
  <sheetData>
    <row r="1" spans="1:11" s="2" customFormat="1" x14ac:dyDescent="0.2">
      <c r="A1" s="23" t="s">
        <v>78</v>
      </c>
      <c r="B1" s="23" t="s">
        <v>40</v>
      </c>
      <c r="C1" s="2" t="s">
        <v>115</v>
      </c>
      <c r="D1" s="2" t="s">
        <v>116</v>
      </c>
      <c r="E1" s="18" t="s">
        <v>117</v>
      </c>
      <c r="F1" s="21" t="s">
        <v>41</v>
      </c>
      <c r="G1"/>
      <c r="H1"/>
      <c r="I1"/>
      <c r="J1"/>
      <c r="K1"/>
    </row>
    <row r="2" spans="1:11" x14ac:dyDescent="0.2">
      <c r="A2" s="1" t="s">
        <v>114</v>
      </c>
      <c r="B2" s="1" t="s">
        <v>37</v>
      </c>
      <c r="C2" s="6">
        <v>-10.981</v>
      </c>
      <c r="D2" s="6">
        <v>3.0000000000000001E-3</v>
      </c>
      <c r="E2" s="6">
        <f t="shared" ref="E2:E19" si="0">$E$24*C2+$E$25</f>
        <v>-13.777261849463628</v>
      </c>
      <c r="F2" s="19" t="s">
        <v>113</v>
      </c>
      <c r="G2" t="s">
        <v>125</v>
      </c>
      <c r="H2"/>
    </row>
    <row r="3" spans="1:11" x14ac:dyDescent="0.2">
      <c r="A3" s="1" t="s">
        <v>112</v>
      </c>
      <c r="B3" s="1" t="s">
        <v>37</v>
      </c>
      <c r="C3" s="6">
        <v>-10.968999999999999</v>
      </c>
      <c r="D3" s="6">
        <v>3.0000000000000001E-3</v>
      </c>
      <c r="E3" s="6">
        <f t="shared" si="0"/>
        <v>-13.764117481658182</v>
      </c>
      <c r="F3" s="19" t="s">
        <v>111</v>
      </c>
      <c r="G3" t="s">
        <v>125</v>
      </c>
      <c r="H3"/>
    </row>
    <row r="4" spans="1:11" x14ac:dyDescent="0.2">
      <c r="A4" s="1" t="s">
        <v>110</v>
      </c>
      <c r="B4" s="1" t="s">
        <v>37</v>
      </c>
      <c r="C4" s="6">
        <v>-10.965</v>
      </c>
      <c r="D4" s="6">
        <v>3.0000000000000001E-3</v>
      </c>
      <c r="E4" s="6">
        <f t="shared" si="0"/>
        <v>-13.759736025723033</v>
      </c>
      <c r="F4" s="19" t="s">
        <v>109</v>
      </c>
      <c r="G4" t="s">
        <v>125</v>
      </c>
      <c r="H4"/>
    </row>
    <row r="5" spans="1:11" x14ac:dyDescent="0.2">
      <c r="A5" s="1" t="s">
        <v>108</v>
      </c>
      <c r="B5" s="1" t="s">
        <v>38</v>
      </c>
      <c r="C5" s="6">
        <v>18.170000000000002</v>
      </c>
      <c r="D5" s="6">
        <v>3.0000000000000001E-3</v>
      </c>
      <c r="E5" s="6">
        <f t="shared" si="0"/>
        <v>18.153693641912739</v>
      </c>
      <c r="F5" s="19" t="s">
        <v>107</v>
      </c>
      <c r="G5" t="s">
        <v>125</v>
      </c>
      <c r="H5"/>
    </row>
    <row r="6" spans="1:11" x14ac:dyDescent="0.2">
      <c r="A6" s="1" t="s">
        <v>106</v>
      </c>
      <c r="B6" s="1" t="s">
        <v>38</v>
      </c>
      <c r="C6" s="6">
        <v>18.158000000000001</v>
      </c>
      <c r="D6" s="6">
        <v>2E-3</v>
      </c>
      <c r="E6" s="6">
        <f t="shared" si="0"/>
        <v>18.140549274107293</v>
      </c>
      <c r="F6" s="19" t="s">
        <v>105</v>
      </c>
      <c r="G6" t="s">
        <v>125</v>
      </c>
      <c r="H6"/>
    </row>
    <row r="7" spans="1:11" x14ac:dyDescent="0.2">
      <c r="A7" s="1" t="s">
        <v>104</v>
      </c>
      <c r="B7" s="1" t="s">
        <v>38</v>
      </c>
      <c r="C7" s="6">
        <v>18.158999999999999</v>
      </c>
      <c r="D7" s="6">
        <v>3.0000000000000001E-3</v>
      </c>
      <c r="E7" s="6">
        <f t="shared" si="0"/>
        <v>18.14164463809108</v>
      </c>
      <c r="F7" s="19" t="s">
        <v>103</v>
      </c>
      <c r="G7" t="s">
        <v>125</v>
      </c>
      <c r="H7"/>
    </row>
    <row r="8" spans="1:11" x14ac:dyDescent="0.2">
      <c r="A8" s="1" t="s">
        <v>102</v>
      </c>
      <c r="B8" s="1" t="s">
        <v>181</v>
      </c>
      <c r="C8" s="6">
        <v>-6.101</v>
      </c>
      <c r="D8" s="6">
        <v>4.0000000000000001E-3</v>
      </c>
      <c r="E8" s="6">
        <f t="shared" si="0"/>
        <v>-8.4318856085828102</v>
      </c>
      <c r="F8" s="19" t="s">
        <v>101</v>
      </c>
      <c r="G8" t="s">
        <v>125</v>
      </c>
      <c r="H8"/>
    </row>
    <row r="9" spans="1:11" x14ac:dyDescent="0.2">
      <c r="A9" s="1" t="s">
        <v>100</v>
      </c>
      <c r="B9" s="1" t="s">
        <v>181</v>
      </c>
      <c r="C9" s="6">
        <v>-6.1020000000000003</v>
      </c>
      <c r="D9" s="6">
        <v>2E-3</v>
      </c>
      <c r="E9" s="6">
        <f t="shared" si="0"/>
        <v>-8.4329809725665985</v>
      </c>
      <c r="F9" s="19" t="s">
        <v>99</v>
      </c>
      <c r="G9" t="s">
        <v>125</v>
      </c>
      <c r="H9"/>
    </row>
    <row r="10" spans="1:11" x14ac:dyDescent="0.2">
      <c r="A10" s="1" t="s">
        <v>98</v>
      </c>
      <c r="B10" s="1" t="s">
        <v>181</v>
      </c>
      <c r="C10" s="6">
        <v>-6.1070000000000002</v>
      </c>
      <c r="D10" s="6">
        <v>2E-3</v>
      </c>
      <c r="E10" s="6">
        <f t="shared" si="0"/>
        <v>-8.4384577924855328</v>
      </c>
      <c r="F10" s="19" t="s">
        <v>97</v>
      </c>
      <c r="G10" t="s">
        <v>125</v>
      </c>
      <c r="H10"/>
    </row>
    <row r="11" spans="1:11" x14ac:dyDescent="0.2">
      <c r="A11" s="1" t="s">
        <v>96</v>
      </c>
      <c r="B11" s="1" t="s">
        <v>181</v>
      </c>
      <c r="C11" s="6">
        <v>-6.133</v>
      </c>
      <c r="D11" s="6">
        <v>3.0000000000000001E-3</v>
      </c>
      <c r="E11" s="6">
        <f t="shared" si="0"/>
        <v>-8.4669372560639964</v>
      </c>
      <c r="F11" s="19" t="s">
        <v>95</v>
      </c>
      <c r="G11" t="s">
        <v>125</v>
      </c>
      <c r="H11"/>
    </row>
    <row r="12" spans="1:11" x14ac:dyDescent="0.2">
      <c r="A12" s="1" t="s">
        <v>94</v>
      </c>
      <c r="B12" s="1" t="s">
        <v>181</v>
      </c>
      <c r="C12" s="6">
        <v>-6.1340000000000003</v>
      </c>
      <c r="D12" s="6">
        <v>4.0000000000000001E-3</v>
      </c>
      <c r="E12" s="6">
        <f t="shared" si="0"/>
        <v>-8.4680326200477829</v>
      </c>
      <c r="F12" s="19" t="s">
        <v>93</v>
      </c>
      <c r="G12" t="s">
        <v>125</v>
      </c>
      <c r="H12"/>
    </row>
    <row r="13" spans="1:11" x14ac:dyDescent="0.2">
      <c r="A13" s="1" t="s">
        <v>92</v>
      </c>
      <c r="B13" s="1" t="s">
        <v>181</v>
      </c>
      <c r="C13" s="6">
        <v>-6.14</v>
      </c>
      <c r="D13" s="6">
        <v>3.0000000000000001E-3</v>
      </c>
      <c r="E13" s="6">
        <f t="shared" si="0"/>
        <v>-8.4746048039505055</v>
      </c>
      <c r="F13" s="19" t="s">
        <v>91</v>
      </c>
      <c r="G13" t="s">
        <v>125</v>
      </c>
      <c r="H13"/>
    </row>
    <row r="14" spans="1:11" x14ac:dyDescent="0.2">
      <c r="A14" s="1" t="s">
        <v>90</v>
      </c>
      <c r="B14" s="1" t="s">
        <v>37</v>
      </c>
      <c r="C14" s="6">
        <v>-11.135</v>
      </c>
      <c r="D14" s="6">
        <v>3.0000000000000001E-3</v>
      </c>
      <c r="E14" s="6">
        <f t="shared" si="0"/>
        <v>-13.945947902966832</v>
      </c>
      <c r="F14" s="19" t="s">
        <v>89</v>
      </c>
      <c r="G14" t="s">
        <v>125</v>
      </c>
      <c r="H14"/>
    </row>
    <row r="15" spans="1:11" x14ac:dyDescent="0.2">
      <c r="A15" s="1" t="s">
        <v>88</v>
      </c>
      <c r="B15" s="1" t="s">
        <v>37</v>
      </c>
      <c r="C15" s="6">
        <v>-11.144</v>
      </c>
      <c r="D15" s="6">
        <v>3.0000000000000001E-3</v>
      </c>
      <c r="E15" s="6">
        <f t="shared" si="0"/>
        <v>-13.955806178820914</v>
      </c>
      <c r="F15" s="19" t="s">
        <v>87</v>
      </c>
      <c r="G15" t="s">
        <v>125</v>
      </c>
      <c r="H15"/>
    </row>
    <row r="16" spans="1:11" x14ac:dyDescent="0.2">
      <c r="A16" s="1" t="s">
        <v>86</v>
      </c>
      <c r="B16" s="1" t="s">
        <v>37</v>
      </c>
      <c r="C16" s="6">
        <v>-11.141999999999999</v>
      </c>
      <c r="D16" s="6">
        <v>2E-3</v>
      </c>
      <c r="E16" s="6">
        <f t="shared" si="0"/>
        <v>-13.953615450853341</v>
      </c>
      <c r="F16" s="19" t="s">
        <v>85</v>
      </c>
      <c r="G16" t="s">
        <v>125</v>
      </c>
      <c r="H16"/>
    </row>
    <row r="17" spans="1:8" x14ac:dyDescent="0.2">
      <c r="A17" s="1" t="s">
        <v>84</v>
      </c>
      <c r="B17" s="1" t="s">
        <v>38</v>
      </c>
      <c r="C17" s="6">
        <v>18.143999999999998</v>
      </c>
      <c r="D17" s="6">
        <v>4.0000000000000001E-3</v>
      </c>
      <c r="E17" s="6">
        <f t="shared" si="0"/>
        <v>18.125214178334272</v>
      </c>
      <c r="F17" s="19" t="s">
        <v>83</v>
      </c>
      <c r="G17" t="s">
        <v>125</v>
      </c>
      <c r="H17"/>
    </row>
    <row r="18" spans="1:8" x14ac:dyDescent="0.2">
      <c r="A18" s="1" t="s">
        <v>82</v>
      </c>
      <c r="B18" s="1" t="s">
        <v>38</v>
      </c>
      <c r="C18" s="6">
        <v>18.14</v>
      </c>
      <c r="D18" s="6">
        <v>2E-3</v>
      </c>
      <c r="E18" s="6">
        <f t="shared" si="0"/>
        <v>18.120832722399125</v>
      </c>
      <c r="F18" s="19" t="s">
        <v>81</v>
      </c>
      <c r="G18" t="s">
        <v>125</v>
      </c>
      <c r="H18"/>
    </row>
    <row r="19" spans="1:8" x14ac:dyDescent="0.2">
      <c r="A19" s="1" t="s">
        <v>80</v>
      </c>
      <c r="B19" s="1" t="s">
        <v>38</v>
      </c>
      <c r="C19" s="6">
        <v>18.143999999999998</v>
      </c>
      <c r="D19" s="6">
        <v>2E-3</v>
      </c>
      <c r="E19" s="6">
        <f t="shared" si="0"/>
        <v>18.125214178334272</v>
      </c>
      <c r="F19" s="19" t="s">
        <v>79</v>
      </c>
      <c r="G19" t="s">
        <v>125</v>
      </c>
      <c r="H19"/>
    </row>
    <row r="21" spans="1:8" x14ac:dyDescent="0.2">
      <c r="A21"/>
      <c r="B21"/>
      <c r="C21"/>
      <c r="D21"/>
      <c r="E21"/>
      <c r="F21"/>
      <c r="G21"/>
    </row>
    <row r="22" spans="1:8" ht="17" thickBot="1" x14ac:dyDescent="0.25">
      <c r="A22"/>
      <c r="B22"/>
      <c r="C22"/>
    </row>
    <row r="23" spans="1:8" x14ac:dyDescent="0.2">
      <c r="A23" s="3" t="s">
        <v>115</v>
      </c>
      <c r="B23" s="4" t="s">
        <v>118</v>
      </c>
      <c r="C23" s="5" t="s">
        <v>119</v>
      </c>
      <c r="D23" s="7"/>
      <c r="E23" s="8"/>
      <c r="F23" s="6"/>
    </row>
    <row r="24" spans="1:8" x14ac:dyDescent="0.2">
      <c r="A24" s="9" t="s">
        <v>38</v>
      </c>
      <c r="B24" s="6">
        <f>AVERAGEIF(B2:B19,A24,C2:C19)</f>
        <v>18.1525</v>
      </c>
      <c r="C24" s="16">
        <v>18.134524772196464</v>
      </c>
      <c r="D24" s="10" t="s">
        <v>120</v>
      </c>
      <c r="E24" s="11">
        <f>SLOPE(C24:C25,B24:B25)</f>
        <v>1.0953639837870524</v>
      </c>
      <c r="F24" s="6"/>
    </row>
    <row r="25" spans="1:8" ht="17" thickBot="1" x14ac:dyDescent="0.25">
      <c r="A25" s="12" t="s">
        <v>37</v>
      </c>
      <c r="B25" s="13">
        <f>AVERAGEIF(B2:B19,A25,C2:C19)</f>
        <v>-11.055999999999999</v>
      </c>
      <c r="C25" s="17">
        <v>-13.859414148247655</v>
      </c>
      <c r="D25" s="14" t="s">
        <v>124</v>
      </c>
      <c r="E25" s="15">
        <f>INTERCEPT(C24:C25,B24:B25)</f>
        <v>-1.7490699434980046</v>
      </c>
      <c r="F25" s="6"/>
    </row>
    <row r="26" spans="1:8" x14ac:dyDescent="0.2">
      <c r="A26"/>
      <c r="B26" s="6"/>
      <c r="C26" s="16"/>
    </row>
  </sheetData>
  <autoFilter ref="A1:F19" xr:uid="{EC95DC1C-3127-7140-866A-C34C36536DE2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E5D80-EDC1-FC43-9FAE-FE3F11CDB745}">
  <dimension ref="A1:K35"/>
  <sheetViews>
    <sheetView workbookViewId="0">
      <pane ySplit="1" topLeftCell="A2" activePane="bottomLeft" state="frozen"/>
      <selection pane="bottomLeft"/>
    </sheetView>
  </sheetViews>
  <sheetFormatPr baseColWidth="10" defaultColWidth="18.33203125" defaultRowHeight="16" x14ac:dyDescent="0.2"/>
  <cols>
    <col min="1" max="16384" width="18.33203125" style="1"/>
  </cols>
  <sheetData>
    <row r="1" spans="1:11" s="2" customFormat="1" x14ac:dyDescent="0.2">
      <c r="A1" s="23" t="s">
        <v>78</v>
      </c>
      <c r="B1" s="23" t="s">
        <v>40</v>
      </c>
      <c r="C1" s="2" t="s">
        <v>115</v>
      </c>
      <c r="D1" s="2" t="s">
        <v>116</v>
      </c>
      <c r="E1" s="18" t="s">
        <v>117</v>
      </c>
      <c r="F1" s="21" t="s">
        <v>41</v>
      </c>
      <c r="G1"/>
      <c r="H1"/>
      <c r="I1"/>
      <c r="J1"/>
      <c r="K1"/>
    </row>
    <row r="2" spans="1:11" x14ac:dyDescent="0.2">
      <c r="A2" s="19" t="s">
        <v>126</v>
      </c>
      <c r="B2" s="19" t="s">
        <v>36</v>
      </c>
      <c r="C2" s="29">
        <v>-22.611999999999998</v>
      </c>
      <c r="D2" s="29">
        <v>3.0000000000000001E-3</v>
      </c>
      <c r="E2" s="6">
        <f t="shared" ref="E2:E28" si="0">$E$33*C2+$E$34</f>
        <v>-26.055843475168793</v>
      </c>
      <c r="F2" s="19" t="s">
        <v>153</v>
      </c>
      <c r="G2" t="s">
        <v>125</v>
      </c>
      <c r="H2"/>
    </row>
    <row r="3" spans="1:11" x14ac:dyDescent="0.2">
      <c r="A3" s="19" t="s">
        <v>127</v>
      </c>
      <c r="B3" s="19" t="s">
        <v>36</v>
      </c>
      <c r="C3" s="29">
        <v>-22.608000000000001</v>
      </c>
      <c r="D3" s="29">
        <v>3.0000000000000001E-3</v>
      </c>
      <c r="E3" s="6">
        <f t="shared" si="0"/>
        <v>-26.051581914836021</v>
      </c>
      <c r="F3" s="19" t="s">
        <v>154</v>
      </c>
      <c r="G3" t="s">
        <v>125</v>
      </c>
      <c r="H3"/>
    </row>
    <row r="4" spans="1:11" x14ac:dyDescent="0.2">
      <c r="A4" s="19" t="s">
        <v>128</v>
      </c>
      <c r="B4" s="19" t="s">
        <v>36</v>
      </c>
      <c r="C4" s="29">
        <v>-22.600999999999999</v>
      </c>
      <c r="D4" s="29">
        <v>3.0000000000000001E-3</v>
      </c>
      <c r="E4" s="6">
        <f t="shared" si="0"/>
        <v>-26.044124184253668</v>
      </c>
      <c r="F4" s="19" t="s">
        <v>155</v>
      </c>
      <c r="G4" t="s">
        <v>125</v>
      </c>
      <c r="H4"/>
    </row>
    <row r="5" spans="1:11" x14ac:dyDescent="0.2">
      <c r="A5" s="19" t="s">
        <v>129</v>
      </c>
      <c r="B5" s="19" t="s">
        <v>38</v>
      </c>
      <c r="C5" s="29">
        <v>18.771999999999998</v>
      </c>
      <c r="D5" s="29">
        <v>3.0000000000000001E-3</v>
      </c>
      <c r="E5" s="6">
        <f t="shared" si="0"/>
        <v>18.034259727700388</v>
      </c>
      <c r="F5" s="19" t="s">
        <v>156</v>
      </c>
      <c r="G5" t="s">
        <v>125</v>
      </c>
      <c r="H5"/>
    </row>
    <row r="6" spans="1:11" x14ac:dyDescent="0.2">
      <c r="A6" s="19" t="s">
        <v>130</v>
      </c>
      <c r="B6" s="19" t="s">
        <v>38</v>
      </c>
      <c r="C6" s="29">
        <v>18.779</v>
      </c>
      <c r="D6" s="29">
        <v>3.0000000000000001E-3</v>
      </c>
      <c r="E6" s="6">
        <f t="shared" si="0"/>
        <v>18.04171745828274</v>
      </c>
      <c r="F6" s="19" t="s">
        <v>157</v>
      </c>
      <c r="G6" t="s">
        <v>125</v>
      </c>
      <c r="H6"/>
    </row>
    <row r="7" spans="1:11" x14ac:dyDescent="0.2">
      <c r="A7" s="19" t="s">
        <v>131</v>
      </c>
      <c r="B7" s="19" t="s">
        <v>38</v>
      </c>
      <c r="C7" s="29">
        <v>18.777000000000001</v>
      </c>
      <c r="D7" s="29">
        <v>3.0000000000000001E-3</v>
      </c>
      <c r="E7" s="6">
        <f t="shared" si="0"/>
        <v>18.039586678116358</v>
      </c>
      <c r="F7" s="19" t="s">
        <v>158</v>
      </c>
      <c r="G7" t="s">
        <v>125</v>
      </c>
      <c r="H7"/>
    </row>
    <row r="8" spans="1:11" x14ac:dyDescent="0.2">
      <c r="A8" s="19" t="s">
        <v>132</v>
      </c>
      <c r="B8" s="19" t="s">
        <v>36</v>
      </c>
      <c r="C8" s="29">
        <v>-22.599</v>
      </c>
      <c r="D8" s="29">
        <v>3.0000000000000001E-3</v>
      </c>
      <c r="E8" s="6">
        <f t="shared" si="0"/>
        <v>-26.041993404087279</v>
      </c>
      <c r="F8" s="19" t="s">
        <v>159</v>
      </c>
      <c r="G8" t="s">
        <v>125</v>
      </c>
      <c r="H8"/>
    </row>
    <row r="9" spans="1:11" x14ac:dyDescent="0.2">
      <c r="A9" s="19" t="s">
        <v>133</v>
      </c>
      <c r="B9" s="19" t="s">
        <v>36</v>
      </c>
      <c r="C9" s="29">
        <v>-22.594999999999999</v>
      </c>
      <c r="D9" s="29">
        <v>2E-3</v>
      </c>
      <c r="E9" s="6">
        <f t="shared" si="0"/>
        <v>-26.037731843754507</v>
      </c>
      <c r="F9" s="19" t="s">
        <v>160</v>
      </c>
      <c r="G9" t="s">
        <v>125</v>
      </c>
      <c r="H9"/>
    </row>
    <row r="10" spans="1:11" x14ac:dyDescent="0.2">
      <c r="A10" s="19" t="s">
        <v>134</v>
      </c>
      <c r="B10" s="19" t="s">
        <v>36</v>
      </c>
      <c r="C10" s="29">
        <v>-22.597000000000001</v>
      </c>
      <c r="D10" s="29">
        <v>3.0000000000000001E-3</v>
      </c>
      <c r="E10" s="6">
        <f t="shared" si="0"/>
        <v>-26.039862623920897</v>
      </c>
      <c r="F10" s="19" t="s">
        <v>161</v>
      </c>
      <c r="G10" t="s">
        <v>125</v>
      </c>
      <c r="H10"/>
    </row>
    <row r="11" spans="1:11" x14ac:dyDescent="0.2">
      <c r="A11" s="19" t="s">
        <v>135</v>
      </c>
      <c r="B11" s="19" t="s">
        <v>182</v>
      </c>
      <c r="C11" s="29">
        <v>-5.383</v>
      </c>
      <c r="D11" s="29">
        <v>3.0000000000000001E-3</v>
      </c>
      <c r="E11" s="6">
        <f t="shared" si="0"/>
        <v>-7.700237731832404</v>
      </c>
      <c r="F11" s="19" t="s">
        <v>162</v>
      </c>
      <c r="G11" t="s">
        <v>125</v>
      </c>
      <c r="H11"/>
    </row>
    <row r="12" spans="1:11" x14ac:dyDescent="0.2">
      <c r="A12" s="19" t="s">
        <v>136</v>
      </c>
      <c r="B12" s="19" t="s">
        <v>182</v>
      </c>
      <c r="C12" s="29">
        <v>-5.37</v>
      </c>
      <c r="D12" s="29">
        <v>2E-3</v>
      </c>
      <c r="E12" s="6">
        <f t="shared" si="0"/>
        <v>-7.6863876607508912</v>
      </c>
      <c r="F12" s="19" t="s">
        <v>163</v>
      </c>
      <c r="G12" t="s">
        <v>125</v>
      </c>
      <c r="H12"/>
    </row>
    <row r="13" spans="1:11" x14ac:dyDescent="0.2">
      <c r="A13" s="19" t="s">
        <v>137</v>
      </c>
      <c r="B13" s="19" t="s">
        <v>182</v>
      </c>
      <c r="C13" s="29">
        <v>-5.3810000000000002</v>
      </c>
      <c r="D13" s="29">
        <v>3.0000000000000001E-3</v>
      </c>
      <c r="E13" s="6">
        <f t="shared" si="0"/>
        <v>-7.6981069516660172</v>
      </c>
      <c r="F13" s="19" t="s">
        <v>164</v>
      </c>
      <c r="G13" t="s">
        <v>125</v>
      </c>
      <c r="H13"/>
    </row>
    <row r="14" spans="1:11" x14ac:dyDescent="0.2">
      <c r="A14" s="19" t="s">
        <v>138</v>
      </c>
      <c r="B14" s="19" t="s">
        <v>182</v>
      </c>
      <c r="C14" s="29">
        <v>-5.4870000000000001</v>
      </c>
      <c r="D14" s="29">
        <v>4.0000000000000001E-3</v>
      </c>
      <c r="E14" s="6">
        <f t="shared" si="0"/>
        <v>-7.8110383004845012</v>
      </c>
      <c r="F14" s="19" t="s">
        <v>165</v>
      </c>
      <c r="G14" t="s">
        <v>125</v>
      </c>
      <c r="H14"/>
    </row>
    <row r="15" spans="1:11" x14ac:dyDescent="0.2">
      <c r="A15" s="19" t="s">
        <v>139</v>
      </c>
      <c r="B15" s="19" t="s">
        <v>182</v>
      </c>
      <c r="C15" s="29">
        <v>-5.4859999999999998</v>
      </c>
      <c r="D15" s="29">
        <v>3.0000000000000001E-3</v>
      </c>
      <c r="E15" s="6">
        <f t="shared" si="0"/>
        <v>-7.8099729104013074</v>
      </c>
      <c r="F15" s="19" t="s">
        <v>166</v>
      </c>
      <c r="G15" t="s">
        <v>125</v>
      </c>
      <c r="H15"/>
    </row>
    <row r="16" spans="1:11" x14ac:dyDescent="0.2">
      <c r="A16" s="19" t="s">
        <v>140</v>
      </c>
      <c r="B16" s="19" t="s">
        <v>182</v>
      </c>
      <c r="C16" s="29">
        <v>-5.4790000000000001</v>
      </c>
      <c r="D16" s="29">
        <v>2E-3</v>
      </c>
      <c r="E16" s="6">
        <f t="shared" si="0"/>
        <v>-7.8025151798189549</v>
      </c>
      <c r="F16" s="19" t="s">
        <v>167</v>
      </c>
      <c r="G16" t="s">
        <v>125</v>
      </c>
      <c r="H16"/>
    </row>
    <row r="17" spans="1:8" x14ac:dyDescent="0.2">
      <c r="A17" s="19" t="s">
        <v>141</v>
      </c>
      <c r="B17" s="19" t="s">
        <v>182</v>
      </c>
      <c r="C17" s="29">
        <v>-5.4509999999999996</v>
      </c>
      <c r="D17" s="29">
        <v>3.0000000000000001E-3</v>
      </c>
      <c r="E17" s="6">
        <f t="shared" si="0"/>
        <v>-7.7726842574895434</v>
      </c>
      <c r="F17" s="19" t="s">
        <v>168</v>
      </c>
      <c r="G17" t="s">
        <v>125</v>
      </c>
      <c r="H17"/>
    </row>
    <row r="18" spans="1:8" x14ac:dyDescent="0.2">
      <c r="A18" s="19" t="s">
        <v>142</v>
      </c>
      <c r="B18" s="19" t="s">
        <v>182</v>
      </c>
      <c r="C18" s="29">
        <v>-5.4589999999999996</v>
      </c>
      <c r="D18" s="29">
        <v>4.0000000000000001E-3</v>
      </c>
      <c r="E18" s="6">
        <f t="shared" si="0"/>
        <v>-7.7812073781550897</v>
      </c>
      <c r="F18" s="19" t="s">
        <v>169</v>
      </c>
      <c r="G18" t="s">
        <v>125</v>
      </c>
      <c r="H18"/>
    </row>
    <row r="19" spans="1:8" x14ac:dyDescent="0.2">
      <c r="A19" s="19" t="s">
        <v>143</v>
      </c>
      <c r="B19" s="19" t="s">
        <v>182</v>
      </c>
      <c r="C19" s="29">
        <v>-5.4610000000000003</v>
      </c>
      <c r="D19" s="29">
        <v>2E-3</v>
      </c>
      <c r="E19" s="6">
        <f t="shared" si="0"/>
        <v>-7.7833381583214774</v>
      </c>
      <c r="F19" s="19" t="s">
        <v>170</v>
      </c>
      <c r="G19" t="s">
        <v>125</v>
      </c>
      <c r="H19"/>
    </row>
    <row r="20" spans="1:8" x14ac:dyDescent="0.2">
      <c r="A20" s="19" t="s">
        <v>144</v>
      </c>
      <c r="B20" s="19" t="s">
        <v>38</v>
      </c>
      <c r="C20" s="29">
        <v>18.893000000000001</v>
      </c>
      <c r="D20" s="29">
        <v>3.0000000000000001E-3</v>
      </c>
      <c r="E20" s="6">
        <f t="shared" si="0"/>
        <v>18.163171927766768</v>
      </c>
      <c r="F20" s="19" t="s">
        <v>171</v>
      </c>
      <c r="G20" t="s">
        <v>125</v>
      </c>
      <c r="H20"/>
    </row>
    <row r="21" spans="1:8" x14ac:dyDescent="0.2">
      <c r="A21" s="19" t="s">
        <v>145</v>
      </c>
      <c r="B21" s="19" t="s">
        <v>38</v>
      </c>
      <c r="C21" s="29">
        <v>18.896999999999998</v>
      </c>
      <c r="D21" s="29">
        <v>3.0000000000000001E-3</v>
      </c>
      <c r="E21" s="6">
        <f t="shared" si="0"/>
        <v>18.16743348809954</v>
      </c>
      <c r="F21" s="19" t="s">
        <v>172</v>
      </c>
      <c r="G21" t="s">
        <v>125</v>
      </c>
      <c r="H21"/>
    </row>
    <row r="22" spans="1:8" x14ac:dyDescent="0.2">
      <c r="A22" s="19" t="s">
        <v>146</v>
      </c>
      <c r="B22" s="19" t="s">
        <v>38</v>
      </c>
      <c r="C22" s="29">
        <v>18.893999999999998</v>
      </c>
      <c r="D22" s="29">
        <v>3.0000000000000001E-3</v>
      </c>
      <c r="E22" s="6">
        <f t="shared" si="0"/>
        <v>18.16423731784996</v>
      </c>
      <c r="F22" s="19" t="s">
        <v>173</v>
      </c>
      <c r="G22" t="s">
        <v>125</v>
      </c>
      <c r="H22"/>
    </row>
    <row r="23" spans="1:8" x14ac:dyDescent="0.2">
      <c r="A23" s="19" t="s">
        <v>147</v>
      </c>
      <c r="B23" s="19" t="s">
        <v>36</v>
      </c>
      <c r="C23" s="29">
        <v>-22.603999999999999</v>
      </c>
      <c r="D23" s="29">
        <v>3.0000000000000001E-3</v>
      </c>
      <c r="E23" s="6">
        <f t="shared" si="0"/>
        <v>-26.047320354503242</v>
      </c>
      <c r="F23" s="19" t="s">
        <v>174</v>
      </c>
      <c r="G23" t="s">
        <v>125</v>
      </c>
      <c r="H23"/>
    </row>
    <row r="24" spans="1:8" x14ac:dyDescent="0.2">
      <c r="A24" s="19" t="s">
        <v>148</v>
      </c>
      <c r="B24" s="19" t="s">
        <v>36</v>
      </c>
      <c r="C24" s="29">
        <v>-22.600999999999999</v>
      </c>
      <c r="D24" s="29">
        <v>2E-3</v>
      </c>
      <c r="E24" s="6">
        <f t="shared" si="0"/>
        <v>-26.044124184253668</v>
      </c>
      <c r="F24" s="19" t="s">
        <v>175</v>
      </c>
      <c r="G24" t="s">
        <v>125</v>
      </c>
      <c r="H24"/>
    </row>
    <row r="25" spans="1:8" x14ac:dyDescent="0.2">
      <c r="A25" s="19" t="s">
        <v>149</v>
      </c>
      <c r="B25" s="19" t="s">
        <v>36</v>
      </c>
      <c r="C25" s="29">
        <v>-22.594999999999999</v>
      </c>
      <c r="D25" s="29">
        <v>3.0000000000000001E-3</v>
      </c>
      <c r="E25" s="6">
        <f t="shared" si="0"/>
        <v>-26.037731843754507</v>
      </c>
      <c r="F25" s="19" t="s">
        <v>176</v>
      </c>
      <c r="G25" t="s">
        <v>125</v>
      </c>
      <c r="H25"/>
    </row>
    <row r="26" spans="1:8" x14ac:dyDescent="0.2">
      <c r="A26" s="19" t="s">
        <v>150</v>
      </c>
      <c r="B26" s="19" t="s">
        <v>38</v>
      </c>
      <c r="C26" s="29">
        <v>18.928999999999998</v>
      </c>
      <c r="D26" s="29">
        <v>3.0000000000000001E-3</v>
      </c>
      <c r="E26" s="6">
        <f t="shared" si="0"/>
        <v>18.201525970761722</v>
      </c>
      <c r="F26" s="19" t="s">
        <v>177</v>
      </c>
      <c r="G26" t="s">
        <v>125</v>
      </c>
      <c r="H26"/>
    </row>
    <row r="27" spans="1:8" x14ac:dyDescent="0.2">
      <c r="A27" s="19" t="s">
        <v>151</v>
      </c>
      <c r="B27" s="19" t="s">
        <v>38</v>
      </c>
      <c r="C27" s="29">
        <v>18.928000000000001</v>
      </c>
      <c r="D27" s="29">
        <v>2E-3</v>
      </c>
      <c r="E27" s="6">
        <f t="shared" si="0"/>
        <v>18.200460580678531</v>
      </c>
      <c r="F27" s="19" t="s">
        <v>178</v>
      </c>
      <c r="G27" t="s">
        <v>125</v>
      </c>
      <c r="H27"/>
    </row>
    <row r="28" spans="1:8" x14ac:dyDescent="0.2">
      <c r="A28" s="19" t="s">
        <v>152</v>
      </c>
      <c r="B28" s="19" t="s">
        <v>38</v>
      </c>
      <c r="C28" s="29">
        <v>18.925999999999998</v>
      </c>
      <c r="D28" s="29">
        <v>3.0000000000000001E-3</v>
      </c>
      <c r="E28" s="6">
        <f t="shared" si="0"/>
        <v>18.198329800512141</v>
      </c>
      <c r="F28" s="19" t="s">
        <v>179</v>
      </c>
      <c r="G28" t="s">
        <v>125</v>
      </c>
      <c r="H28"/>
    </row>
    <row r="30" spans="1:8" x14ac:dyDescent="0.2">
      <c r="A30"/>
      <c r="B30"/>
      <c r="C30"/>
      <c r="D30"/>
      <c r="E30"/>
      <c r="F30"/>
      <c r="G30"/>
    </row>
    <row r="31" spans="1:8" ht="17" thickBot="1" x14ac:dyDescent="0.25">
      <c r="A31"/>
      <c r="B31"/>
      <c r="C31"/>
    </row>
    <row r="32" spans="1:8" x14ac:dyDescent="0.2">
      <c r="A32" s="3" t="s">
        <v>115</v>
      </c>
      <c r="B32" s="4" t="s">
        <v>118</v>
      </c>
      <c r="C32" s="5" t="s">
        <v>119</v>
      </c>
      <c r="D32" s="7"/>
      <c r="E32" s="8"/>
      <c r="F32" s="6"/>
    </row>
    <row r="33" spans="1:6" x14ac:dyDescent="0.2">
      <c r="A33" s="9" t="s">
        <v>38</v>
      </c>
      <c r="B33" s="6">
        <f>AVERAGEIF(B2:B28,A33,C2:C28)</f>
        <v>18.86611111111111</v>
      </c>
      <c r="C33" s="16">
        <v>18.134524772196464</v>
      </c>
      <c r="D33" s="10" t="s">
        <v>120</v>
      </c>
      <c r="E33" s="11">
        <f>SLOPE(C33:C34,B33:B34)</f>
        <v>1.0653900831932432</v>
      </c>
      <c r="F33" s="6"/>
    </row>
    <row r="34" spans="1:6" ht="17" thickBot="1" x14ac:dyDescent="0.25">
      <c r="A34" s="12" t="s">
        <v>36</v>
      </c>
      <c r="B34" s="13">
        <f>AVERAGEIF(B2:B28,A34,C2:C28)</f>
        <v>-22.601333333333333</v>
      </c>
      <c r="C34" s="17">
        <v>-26.0444793142814</v>
      </c>
      <c r="D34" s="14" t="s">
        <v>124</v>
      </c>
      <c r="E34" s="15">
        <f>INTERCEPT(C33:C34,B33:B34)</f>
        <v>-1.9652429140031753</v>
      </c>
      <c r="F34" s="6"/>
    </row>
    <row r="35" spans="1:6" x14ac:dyDescent="0.2">
      <c r="A35"/>
      <c r="B35" s="6"/>
      <c r="C35" s="16"/>
    </row>
  </sheetData>
  <autoFilter ref="A1:F28" xr:uid="{EC95DC1C-3127-7140-866A-C34C36536DE2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007C1-6A5E-A64B-AD97-EC437149DC71}">
  <dimension ref="A1:L44"/>
  <sheetViews>
    <sheetView tabSelected="1" workbookViewId="0">
      <pane ySplit="1" topLeftCell="A2" activePane="bottomLeft" state="frozen"/>
      <selection pane="bottomLeft" activeCell="E27" sqref="E27"/>
    </sheetView>
  </sheetViews>
  <sheetFormatPr baseColWidth="10" defaultColWidth="18.33203125" defaultRowHeight="16" x14ac:dyDescent="0.2"/>
  <cols>
    <col min="1" max="1" width="13" style="1" bestFit="1" customWidth="1"/>
    <col min="2" max="2" width="9.6640625" style="1" bestFit="1" customWidth="1"/>
    <col min="3" max="3" width="20.83203125" style="1" bestFit="1" customWidth="1"/>
    <col min="4" max="4" width="19.5" style="1" bestFit="1" customWidth="1"/>
    <col min="5" max="16384" width="18.33203125" style="1"/>
  </cols>
  <sheetData>
    <row r="1" spans="1:3" x14ac:dyDescent="0.2">
      <c r="A1" s="23" t="s">
        <v>78</v>
      </c>
      <c r="B1" s="23" t="s">
        <v>40</v>
      </c>
      <c r="C1" s="18" t="s">
        <v>117</v>
      </c>
    </row>
    <row r="2" spans="1:3" x14ac:dyDescent="0.2">
      <c r="A2" s="1" t="s">
        <v>3</v>
      </c>
      <c r="B2" s="1" t="s">
        <v>180</v>
      </c>
      <c r="C2" s="6">
        <v>11.690235272874684</v>
      </c>
    </row>
    <row r="3" spans="1:3" x14ac:dyDescent="0.2">
      <c r="A3" s="1" t="s">
        <v>4</v>
      </c>
      <c r="B3" s="1" t="s">
        <v>180</v>
      </c>
      <c r="C3" s="6">
        <v>11.694723113281222</v>
      </c>
    </row>
    <row r="4" spans="1:3" x14ac:dyDescent="0.2">
      <c r="A4" s="1" t="s">
        <v>5</v>
      </c>
      <c r="B4" s="1" t="s">
        <v>180</v>
      </c>
      <c r="C4" s="6">
        <v>11.693601153179586</v>
      </c>
    </row>
    <row r="5" spans="1:3" x14ac:dyDescent="0.2">
      <c r="A5" s="1" t="s">
        <v>27</v>
      </c>
      <c r="B5" s="1" t="s">
        <v>180</v>
      </c>
      <c r="C5" s="6">
        <v>11.718284275415547</v>
      </c>
    </row>
    <row r="6" spans="1:3" x14ac:dyDescent="0.2">
      <c r="A6" s="1" t="s">
        <v>28</v>
      </c>
      <c r="B6" s="1" t="s">
        <v>180</v>
      </c>
      <c r="C6" s="6">
        <v>11.72165015572045</v>
      </c>
    </row>
    <row r="7" spans="1:3" x14ac:dyDescent="0.2">
      <c r="A7" s="1" t="s">
        <v>29</v>
      </c>
      <c r="B7" s="1" t="s">
        <v>180</v>
      </c>
      <c r="C7" s="6">
        <v>11.719406235517182</v>
      </c>
    </row>
    <row r="8" spans="1:3" x14ac:dyDescent="0.2">
      <c r="A8" s="1" t="s">
        <v>33</v>
      </c>
      <c r="B8" s="1" t="s">
        <v>180</v>
      </c>
      <c r="C8" s="6">
        <v>11.695845073382856</v>
      </c>
    </row>
    <row r="9" spans="1:3" x14ac:dyDescent="0.2">
      <c r="A9" s="1" t="s">
        <v>34</v>
      </c>
      <c r="B9" s="1" t="s">
        <v>180</v>
      </c>
      <c r="C9" s="6">
        <v>11.682381552163241</v>
      </c>
    </row>
    <row r="10" spans="1:3" x14ac:dyDescent="0.2">
      <c r="A10" s="1" t="s">
        <v>35</v>
      </c>
      <c r="B10" s="1" t="s">
        <v>180</v>
      </c>
      <c r="C10" s="6">
        <v>11.682381552163241</v>
      </c>
    </row>
    <row r="11" spans="1:3" x14ac:dyDescent="0.2">
      <c r="A11" s="1" t="s">
        <v>102</v>
      </c>
      <c r="B11" s="1" t="s">
        <v>181</v>
      </c>
      <c r="C11" s="6">
        <v>-8.4318856085828102</v>
      </c>
    </row>
    <row r="12" spans="1:3" x14ac:dyDescent="0.2">
      <c r="A12" s="1" t="s">
        <v>100</v>
      </c>
      <c r="B12" s="1" t="s">
        <v>181</v>
      </c>
      <c r="C12" s="6">
        <v>-8.4329809725665985</v>
      </c>
    </row>
    <row r="13" spans="1:3" x14ac:dyDescent="0.2">
      <c r="A13" s="1" t="s">
        <v>98</v>
      </c>
      <c r="B13" s="1" t="s">
        <v>181</v>
      </c>
      <c r="C13" s="6">
        <v>-8.4384577924855328</v>
      </c>
    </row>
    <row r="14" spans="1:3" x14ac:dyDescent="0.2">
      <c r="A14" s="1" t="s">
        <v>96</v>
      </c>
      <c r="B14" s="1" t="s">
        <v>181</v>
      </c>
      <c r="C14" s="6">
        <v>-8.4669372560639964</v>
      </c>
    </row>
    <row r="15" spans="1:3" x14ac:dyDescent="0.2">
      <c r="A15" s="1" t="s">
        <v>94</v>
      </c>
      <c r="B15" s="1" t="s">
        <v>181</v>
      </c>
      <c r="C15" s="6">
        <v>-8.4680326200477829</v>
      </c>
    </row>
    <row r="16" spans="1:3" x14ac:dyDescent="0.2">
      <c r="A16" s="1" t="s">
        <v>92</v>
      </c>
      <c r="B16" s="1" t="s">
        <v>181</v>
      </c>
      <c r="C16" s="6">
        <v>-8.4746048039505055</v>
      </c>
    </row>
    <row r="17" spans="1:12" x14ac:dyDescent="0.2">
      <c r="A17" s="19" t="s">
        <v>135</v>
      </c>
      <c r="B17" s="19" t="s">
        <v>182</v>
      </c>
      <c r="C17" s="6">
        <v>-7.700237731832404</v>
      </c>
    </row>
    <row r="18" spans="1:12" x14ac:dyDescent="0.2">
      <c r="A18" s="19" t="s">
        <v>136</v>
      </c>
      <c r="B18" s="19" t="s">
        <v>182</v>
      </c>
      <c r="C18" s="6">
        <v>-7.6863876607508912</v>
      </c>
    </row>
    <row r="19" spans="1:12" x14ac:dyDescent="0.2">
      <c r="A19" s="19" t="s">
        <v>137</v>
      </c>
      <c r="B19" s="19" t="s">
        <v>182</v>
      </c>
      <c r="C19" s="6">
        <v>-7.6981069516660172</v>
      </c>
    </row>
    <row r="20" spans="1:12" x14ac:dyDescent="0.2">
      <c r="A20" s="19" t="s">
        <v>138</v>
      </c>
      <c r="B20" s="19" t="s">
        <v>182</v>
      </c>
      <c r="C20" s="6">
        <v>-7.8110383004845012</v>
      </c>
    </row>
    <row r="21" spans="1:12" x14ac:dyDescent="0.2">
      <c r="A21" s="19" t="s">
        <v>139</v>
      </c>
      <c r="B21" s="19" t="s">
        <v>182</v>
      </c>
      <c r="C21" s="6">
        <v>-7.8099729104013074</v>
      </c>
    </row>
    <row r="22" spans="1:12" x14ac:dyDescent="0.2">
      <c r="A22" s="19" t="s">
        <v>140</v>
      </c>
      <c r="B22" s="19" t="s">
        <v>182</v>
      </c>
      <c r="C22" s="6">
        <v>-7.8025151798189549</v>
      </c>
    </row>
    <row r="23" spans="1:12" x14ac:dyDescent="0.2">
      <c r="A23" s="19" t="s">
        <v>141</v>
      </c>
      <c r="B23" s="19" t="s">
        <v>182</v>
      </c>
      <c r="C23" s="6">
        <v>-7.7726842574895434</v>
      </c>
    </row>
    <row r="24" spans="1:12" x14ac:dyDescent="0.2">
      <c r="A24" s="19" t="s">
        <v>142</v>
      </c>
      <c r="B24" s="19" t="s">
        <v>182</v>
      </c>
      <c r="C24" s="6">
        <v>-7.7812073781550897</v>
      </c>
    </row>
    <row r="25" spans="1:12" x14ac:dyDescent="0.2">
      <c r="A25" s="19" t="s">
        <v>143</v>
      </c>
      <c r="B25" s="19" t="s">
        <v>182</v>
      </c>
      <c r="C25" s="6">
        <v>-7.7833381583214774</v>
      </c>
      <c r="L25" s="1" t="s">
        <v>125</v>
      </c>
    </row>
    <row r="27" spans="1:12" x14ac:dyDescent="0.2">
      <c r="A27" s="27" t="s">
        <v>39</v>
      </c>
      <c r="B27" s="1" t="s">
        <v>121</v>
      </c>
      <c r="C27" s="1" t="s">
        <v>122</v>
      </c>
      <c r="D27" s="1" t="s">
        <v>123</v>
      </c>
    </row>
    <row r="28" spans="1:12" x14ac:dyDescent="0.2">
      <c r="A28" s="1" t="s">
        <v>182</v>
      </c>
      <c r="B28" s="28">
        <v>9</v>
      </c>
      <c r="C28" s="6">
        <v>-7.7606098365466876</v>
      </c>
      <c r="D28" s="6">
        <v>5.1091536515688908E-2</v>
      </c>
    </row>
    <row r="29" spans="1:12" x14ac:dyDescent="0.2">
      <c r="A29" s="1" t="s">
        <v>181</v>
      </c>
      <c r="B29" s="28">
        <v>6</v>
      </c>
      <c r="C29" s="6">
        <v>-8.4521498422828696</v>
      </c>
      <c r="D29" s="6">
        <v>1.9701332446079228E-2</v>
      </c>
      <c r="E29" s="6">
        <f>0.96*C29+0.04*C28</f>
        <v>-8.4244882420534211</v>
      </c>
      <c r="F29" s="6">
        <f>E29-C29</f>
        <v>2.7661600229448524E-2</v>
      </c>
    </row>
    <row r="30" spans="1:12" x14ac:dyDescent="0.2">
      <c r="A30" s="1" t="s">
        <v>180</v>
      </c>
      <c r="B30" s="28">
        <v>9</v>
      </c>
      <c r="C30" s="6">
        <v>11.699834264855333</v>
      </c>
      <c r="D30" s="6">
        <v>1.5738576124859485E-2</v>
      </c>
      <c r="E30" s="6">
        <f>0.96*C30+0.04*C28</f>
        <v>10.921416500799253</v>
      </c>
      <c r="F30" s="6">
        <f>E30-C30</f>
        <v>-0.77841776405607987</v>
      </c>
    </row>
    <row r="32" spans="1:12" x14ac:dyDescent="0.2">
      <c r="A32"/>
      <c r="B32"/>
      <c r="C32"/>
    </row>
    <row r="33" spans="1:4" x14ac:dyDescent="0.2">
      <c r="A33"/>
      <c r="B33"/>
      <c r="C33"/>
    </row>
    <row r="34" spans="1:4" x14ac:dyDescent="0.2">
      <c r="A34"/>
      <c r="B34"/>
      <c r="C34"/>
    </row>
    <row r="35" spans="1:4" x14ac:dyDescent="0.2">
      <c r="A35"/>
      <c r="B35"/>
      <c r="C35"/>
      <c r="D35" s="30"/>
    </row>
    <row r="36" spans="1:4" x14ac:dyDescent="0.2">
      <c r="A36"/>
      <c r="B36"/>
      <c r="C36"/>
    </row>
    <row r="37" spans="1:4" x14ac:dyDescent="0.2">
      <c r="A37"/>
      <c r="B37"/>
      <c r="C37"/>
    </row>
    <row r="38" spans="1:4" x14ac:dyDescent="0.2">
      <c r="A38"/>
      <c r="B38"/>
      <c r="C38"/>
    </row>
    <row r="39" spans="1:4" x14ac:dyDescent="0.2">
      <c r="A39"/>
      <c r="B39"/>
      <c r="C39"/>
    </row>
    <row r="40" spans="1:4" x14ac:dyDescent="0.2">
      <c r="A40"/>
      <c r="B40"/>
      <c r="C40"/>
    </row>
    <row r="41" spans="1:4" x14ac:dyDescent="0.2">
      <c r="A41"/>
      <c r="B41"/>
      <c r="C41"/>
    </row>
    <row r="42" spans="1:4" x14ac:dyDescent="0.2">
      <c r="A42"/>
      <c r="B42"/>
      <c r="C42"/>
    </row>
    <row r="43" spans="1:4" x14ac:dyDescent="0.2">
      <c r="A43"/>
      <c r="B43"/>
      <c r="C43"/>
    </row>
    <row r="44" spans="1:4" x14ac:dyDescent="0.2">
      <c r="A44"/>
      <c r="B44"/>
      <c r="C44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2020-09-22</vt:lpstr>
      <vt:lpstr>2020-10-08</vt:lpstr>
      <vt:lpstr>2021-08-11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Bajnai</dc:creator>
  <cp:lastModifiedBy>David Bajnai</cp:lastModifiedBy>
  <dcterms:created xsi:type="dcterms:W3CDTF">2020-09-23T09:16:24Z</dcterms:created>
  <dcterms:modified xsi:type="dcterms:W3CDTF">2021-08-28T13:48:58Z</dcterms:modified>
</cp:coreProperties>
</file>